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21" documentId="120_S{2AC9BD13-BADA-5192-A53E-5A8FF88502F6}" xr6:coauthVersionLast="47" xr6:coauthVersionMax="47" xr10:uidLastSave="{89FDFD7D-EDDC-45DB-B8FE-199519503BBA}"/>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<sst xmlns="http://schemas.openxmlformats.org/spreadsheetml/2006/main" count="180300" uniqueCount="39135">
  <si>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</si>
  <si>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</si>
  <si>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</si>
  <si>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</si>
  <si>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</si>
  <si>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</si>
  <si>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</si>
  <si>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</si>
  <si>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</si>
  <si>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</si>
  <si>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</si>
  <si>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</si>
  <si>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</si>
  <si>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</si>
  <si>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</si>
  <si>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</si>
  <si>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</si>
  <si>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</si>
  <si>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</si>
  <si>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</si>
  <si>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</si>
  <si>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</si>
  <si>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</si>
  <si>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</si>
  <si>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</si>
  <si>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</si>
  <si>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</si>
  <si>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</si>
  <si>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</si>
  <si>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</si>
  <si>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</si>
  <si>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</si>
  <si>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</si>
  <si>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</si>
  <si>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</si>
  <si>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</si>
  <si>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</si>
  <si>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</si>
  <si>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</si>
  <si>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</si>
  <si>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</si>
  <si>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</si>
  <si>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</si>
  <si>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</si>
  <si>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</si>
  <si>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</si>
  <si>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</si>
  <si>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</si>
  <si>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</si>
  <si>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</si>
  <si>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</si>
  <si>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</si>
  <si>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</si>
  <si>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</si>
  <si>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</si>
  <si>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</si>
  <si>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</si>
  <si>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</si>
  <si>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</si>
  <si>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</si>
  <si>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</si>
  <si>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</si>
  <si>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</si>
  <si>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</si>
  <si>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</si>
  <si>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</si>
  <si>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</si>
  <si>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</si>
  <si>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</si>
  <si>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</si>
  <si>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</si>
  <si>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</si>
  <si>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</si>
  <si>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</si>
  <si>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</si>
  <si>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</si>
  <si>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</si>
  <si>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</si>
  <si>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</si>
  <si>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</si>
  <si>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</si>
  <si>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</si>
  <si>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</si>
  <si>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</si>
  <si>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</si>
  <si>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</si>
  <si>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</si>
  <si>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</si>
  <si>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</si>
  <si>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</si>
  <si>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</si>
  <si>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</si>
  <si>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</si>
  <si>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</si>
  <si>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</si>
  <si>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</si>
  <si>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</si>
  <si>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</si>
  <si>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</si>
  <si>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</si>
  <si>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</si>
  <si>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</si>
  <si>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</si>
  <si>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</si>
  <si>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</si>
  <si>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</si>
  <si>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</si>
  <si>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</si>
  <si>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</si>
  <si>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</si>
  <si>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</si>
  <si>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</si>
  <si>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</si>
  <si>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</si>
  <si>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</si>
  <si>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</si>
  <si>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</si>
  <si>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</si>
  <si>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</si>
  <si>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</si>
  <si>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</si>
  <si>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</si>
  <si>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</si>
  <si>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</si>
  <si>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</si>
  <si>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</si>
  <si>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</si>
  <si>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</si>
  <si>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</si>
  <si>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</si>
  <si>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</si>
  <si>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</si>
  <si>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</si>
  <si>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</si>
  <si>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</si>
  <si>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</si>
  <si>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</si>
  <si>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</si>
  <si>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</si>
  <si>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</si>
  <si>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</si>
  <si>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</si>
  <si>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</si>
  <si>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</si>
  <si>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</si>
  <si>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</si>
  <si>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</si>
  <si>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</si>
  <si>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</si>
  <si>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</si>
  <si>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</si>
  <si>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</si>
  <si>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</si>
  <si>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</si>
  <si>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</si>
  <si>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</si>
  <si>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</si>
  <si>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</si>
  <si>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</si>
  <si>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</si>
  <si>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</si>
  <si>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</si>
  <si>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</si>
  <si>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</si>
  <si>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</si>
  <si>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</si>
  <si>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</si>
  <si>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</si>
  <si>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</si>
  <si>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</si>
  <si>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</si>
  <si>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</si>
  <si>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</si>
  <si>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</si>
  <si>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</si>
  <si>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</si>
  <si>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</si>
  <si>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</si>
  <si>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</si>
  <si>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</si>
  <si>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</si>
  <si>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</si>
  <si>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</si>
  <si>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</si>
  <si>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</si>
  <si>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</si>
  <si>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</si>
  <si>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</si>
  <si>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</si>
  <si>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</si>
  <si>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</si>
  <si>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</si>
  <si>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</si>
  <si>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</si>
  <si>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</si>
  <si>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</si>
  <si>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</si>
  <si>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</si>
  <si>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</si>
  <si>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</si>
  <si>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</si>
  <si>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</si>
  <si>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</si>
  <si>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</si>
  <si>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</si>
  <si>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</si>
  <si>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</si>
  <si>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</si>
  <si>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</si>
  <si>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</si>
  <si>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</si>
  <si>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</si>
  <si>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</si>
  <si>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</si>
  <si>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</si>
  <si>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</si>
  <si>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</si>
  <si>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</si>
  <si>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</si>
  <si>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</si>
  <si>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</si>
  <si>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</si>
  <si>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</si>
  <si>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</si>
  <si>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</si>
  <si>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</si>
  <si>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</si>
  <si>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</si>
  <si>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</si>
  <si>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</si>
  <si>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</si>
  <si>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</si>
  <si>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</si>
  <si>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</si>
  <si>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</si>
  <si>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</si>
  <si>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</si>
  <si>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</si>
  <si>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</si>
  <si>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</si>
  <si>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</si>
  <si>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</si>
  <si>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</si>
  <si>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</si>
  <si>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</si>
  <si>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</si>
  <si>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</si>
  <si>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</si>
  <si>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</si>
  <si>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</si>
  <si>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</si>
  <si>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</si>
  <si>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</si>
  <si>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</si>
  <si>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</si>
  <si>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</si>
  <si>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</si>
  <si>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</si>
  <si>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</si>
  <si>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</si>
  <si>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</si>
  <si>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</si>
  <si>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</si>
  <si>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</si>
  <si>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</si>
  <si>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</si>
  <si>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</si>
  <si>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</si>
  <si>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</si>
  <si>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</si>
  <si>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</si>
  <si>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</si>
  <si>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</si>
  <si>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</si>
  <si>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</si>
  <si>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</si>
  <si>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</si>
  <si>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</si>
  <si>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</si>
  <si>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</si>
  <si>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</si>
  <si>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</si>
  <si>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</si>
  <si>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</si>
  <si>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</si>
  <si>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</si>
  <si>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</si>
  <si>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</si>
  <si>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</si>
  <si>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</si>
  <si>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</si>
  <si>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</si>
  <si>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</si>
  <si>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</si>
  <si>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</si>
  <si>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</si>
  <si>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</si>
  <si>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</si>
  <si>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</si>
  <si>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</si>
  <si>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</si>
  <si>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</si>
  <si>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</si>
  <si>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</si>
  <si>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</si>
  <si>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</si>
  <si>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</si>
  <si>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</si>
  <si>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</si>
  <si>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</si>
  <si>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</si>
  <si>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</si>
  <si>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</si>
  <si>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</si>
  <si>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</si>
  <si>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</si>
  <si>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</si>
  <si>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</si>
  <si>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</si>
  <si>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</si>
  <si>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</si>
  <si>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</si>
  <si>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</si>
  <si>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</si>
  <si>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</si>
  <si>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</si>
  <si>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</si>
  <si>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</si>
  <si>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</si>
  <si>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</si>
  <si>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</si>
  <si>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</si>
  <si>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</si>
  <si>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</si>
  <si>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</si>
  <si>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</si>
  <si>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</si>
  <si>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</si>
  <si>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</si>
  <si>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</si>
  <si>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</si>
  <si>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</si>
  <si>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</si>
  <si>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</si>
  <si>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</si>
  <si>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</si>
  <si>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</si>
  <si>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</si>
  <si>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</si>
  <si>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</si>
  <si>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</si>
  <si>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</si>
  <si>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</si>
  <si>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</si>
  <si>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</si>
  <si>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</si>
  <si>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</si>
  <si>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</si>
  <si>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</si>
  <si>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</si>
  <si>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</si>
  <si>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</si>
  <si>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</si>
  <si>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</si>
  <si>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</si>
  <si>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</si>
  <si>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</si>
  <si>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</si>
  <si>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</si>
  <si>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</si>
  <si>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</si>
  <si>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</si>
  <si>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</si>
  <si>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</si>
  <si>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</si>
  <si>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</si>
  <si>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</si>
  <si>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</si>
  <si>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</si>
  <si>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</si>
  <si>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</si>
  <si>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</si>
  <si>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</si>
  <si>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</si>
  <si>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</si>
  <si>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</si>
  <si>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</si>
  <si>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</si>
  <si>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</si>
  <si>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</si>
  <si>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</si>
  <si>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</si>
  <si>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</si>
  <si>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</si>
  <si>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</si>
  <si>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</si>
  <si>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</si>
  <si>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</si>
  <si>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</si>
  <si>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</si>
  <si>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</si>
  <si>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</si>
  <si>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</si>
  <si>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</si>
  <si>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</si>
  <si>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</si>
  <si>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</si>
  <si>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</si>
  <si>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</si>
  <si>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</si>
  <si>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</si>
  <si>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</si>
  <si>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</si>
  <si>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</si>
  <si>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</si>
  <si>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</si>
  <si>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</si>
  <si>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</si>
  <si>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</si>
  <si>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</si>
  <si>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</si>
  <si>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</si>
  <si>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</si>
  <si>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</si>
  <si>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</si>
  <si>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</si>
  <si>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</si>
  <si>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</si>
  <si>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</si>
  <si>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</si>
  <si>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</si>
  <si>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</si>
  <si>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</si>
  <si>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</si>
  <si>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</si>
  <si>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</si>
  <si>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</si>
  <si>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</si>
  <si>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</si>
  <si>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</si>
  <si>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</si>
  <si>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</si>
  <si>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</si>
  <si>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</si>
  <si>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</si>
  <si>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</si>
  <si>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</si>
  <si>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</si>
  <si>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</si>
  <si>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</si>
  <si>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</si>
  <si>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</si>
  <si>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</si>
  <si>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</si>
  <si>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</si>
  <si>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</si>
  <si>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</si>
  <si>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</si>
  <si>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</si>
  <si>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</si>
  <si>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</si>
  <si>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</si>
  <si>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</si>
  <si>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</si>
  <si>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</si>
  <si>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</si>
  <si>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</si>
  <si>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</si>
  <si>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</si>
  <si>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</si>
  <si>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</si>
  <si>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</si>
  <si>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</si>
  <si>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</si>
  <si>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</si>
  <si>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</si>
  <si>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</si>
  <si>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</si>
  <si>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</si>
  <si>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</si>
  <si>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</si>
  <si>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</si>
  <si>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</si>
  <si>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</si>
  <si>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</si>
  <si>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</si>
  <si>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</si>
  <si>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</si>
  <si>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</si>
  <si>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</si>
  <si>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</si>
  <si>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</si>
  <si>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</si>
  <si>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</si>
  <si>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</si>
  <si>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</si>
  <si>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</si>
  <si>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</si>
  <si>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</si>
  <si>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</si>
  <si>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</si>
  <si>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</si>
  <si>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</si>
  <si>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</si>
  <si>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</si>
  <si>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</si>
  <si>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</si>
  <si>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</si>
  <si>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</si>
  <si>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</si>
  <si>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</si>
  <si>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</si>
  <si>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</si>
  <si>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</si>
  <si>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</si>
  <si>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</si>
  <si>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</si>
  <si>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</si>
  <si>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</si>
  <si>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</si>
  <si>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</si>
  <si>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</si>
  <si>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</si>
  <si>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</si>
  <si>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</si>
  <si>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</si>
  <si>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</si>
  <si>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</si>
  <si>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</si>
  <si>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</si>
  <si>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</si>
  <si>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</si>
  <si>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</si>
  <si>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</si>
  <si>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</si>
  <si>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</si>
  <si>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</si>
  <si>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</si>
  <si>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</si>
  <si>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</si>
  <si>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</si>
  <si>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</si>
  <si>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</si>
  <si>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</si>
  <si>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</si>
  <si>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</si>
  <si>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</si>
  <si>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</si>
  <si>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</si>
  <si>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</si>
  <si>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</si>
  <si>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</si>
  <si>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</si>
  <si>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</si>
  <si>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</si>
  <si>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</si>
  <si>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</si>
  <si>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</si>
  <si>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</si>
  <si>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</si>
  <si>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</si>
  <si>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</si>
  <si>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</si>
  <si>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</si>
  <si>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</si>
  <si>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</si>
  <si>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</si>
  <si>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</si>
  <si>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</si>
  <si>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</si>
  <si>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</si>
  <si>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</si>
  <si>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</si>
  <si>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</si>
  <si>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</si>
  <si>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</si>
  <si>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</si>
  <si>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</si>
  <si>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</si>
  <si>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</si>
  <si>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</si>
  <si>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</si>
  <si>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</si>
  <si>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</si>
  <si>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</si>
  <si>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</si>
  <si>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</si>
  <si>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</si>
  <si>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</si>
  <si>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</si>
  <si>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</si>
  <si>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</si>
  <si>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</si>
  <si>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</si>
  <si>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</si>
  <si>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</si>
  <si>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</si>
  <si>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</si>
  <si>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</si>
  <si>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</si>
  <si>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</si>
  <si>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</si>
  <si>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</si>
  <si>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</si>
  <si>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</si>
  <si>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</si>
  <si>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</si>
  <si>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</si>
  <si>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</si>
  <si>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</si>
  <si>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</si>
  <si>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</si>
  <si>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</si>
  <si>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</si>
  <si>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</si>
  <si>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</si>
  <si>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</si>
  <si>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</si>
  <si>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</si>
  <si>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</si>
  <si>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</si>
  <si>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</si>
  <si>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</si>
  <si>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</si>
  <si>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</si>
  <si>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</si>
  <si>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</si>
  <si>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</si>
  <si>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</si>
  <si>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</si>
  <si>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</si>
  <si>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</si>
  <si>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</si>
  <si>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</si>
  <si>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</si>
  <si>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</si>
  <si>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</si>
  <si>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</si>
  <si>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</si>
  <si>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</si>
  <si>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</si>
  <si>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</si>
  <si>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</si>
  <si>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</si>
  <si>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</si>
  <si>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</si>
  <si>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</si>
  <si>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</si>
  <si>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</si>
  <si>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</si>
  <si>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</si>
  <si>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</si>
  <si>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</si>
  <si>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</si>
  <si>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</si>
  <si>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</si>
  <si>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</si>
  <si>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</si>
  <si>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</si>
  <si>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</si>
  <si>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</si>
  <si>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</si>
  <si>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</si>
  <si>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</si>
  <si>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</si>
  <si>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</si>
  <si>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</si>
  <si>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</si>
  <si>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</si>
  <si>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</si>
  <si>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</si>
  <si>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</si>
  <si>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</si>
  <si>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</si>
  <si>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</si>
  <si>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</si>
  <si>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</si>
  <si>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</si>
  <si>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</si>
  <si>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</si>
  <si>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</si>
  <si>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</si>
  <si>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</si>
  <si>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</si>
  <si>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</si>
  <si>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</si>
  <si>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</si>
  <si>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</si>
  <si>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</si>
  <si>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</si>
  <si>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</si>
  <si>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</si>
  <si>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</si>
  <si>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</si>
  <si>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</si>
  <si>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</si>
  <si>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</si>
  <si>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</si>
  <si>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</si>
  <si>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</si>
  <si>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</si>
  <si>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</si>
  <si>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</si>
  <si>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</si>
  <si>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</si>
  <si>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</si>
  <si>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</si>
  <si>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</si>
  <si>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</si>
  <si>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</si>
  <si>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</si>
  <si>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</si>
  <si>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</si>
  <si>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</si>
  <si>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</si>
  <si>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</si>
  <si>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</si>
  <si>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</si>
  <si>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</si>
  <si>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</si>
  <si>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</si>
  <si>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</si>
  <si>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</si>
  <si>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</si>
  <si>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</si>
  <si>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</si>
  <si>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</si>
  <si>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</si>
  <si>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</si>
  <si>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</si>
  <si>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</si>
  <si>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</si>
  <si>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</si>
  <si>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</si>
  <si>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</si>
  <si>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</si>
  <si>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</si>
  <si>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</si>
  <si>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</si>
  <si>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</si>
  <si>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</si>
  <si>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</si>
  <si>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</si>
  <si>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</si>
  <si>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</si>
  <si>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</si>
  <si>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</si>
  <si>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</si>
  <si>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</si>
  <si>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</si>
  <si>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</si>
  <si>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</si>
  <si>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</si>
  <si>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</si>
  <si>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</si>
  <si>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</si>
  <si>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</si>
  <si>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</si>
  <si>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</si>
  <si>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</si>
  <si>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</si>
  <si>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</si>
  <si>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</si>
  <si>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</si>
  <si>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</si>
  <si>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</si>
  <si>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</si>
  <si>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</si>
  <si>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</si>
  <si>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</si>
  <si>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</si>
  <si>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</si>
  <si>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</si>
  <si>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</si>
  <si>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</si>
  <si>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</si>
  <si>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</si>
  <si>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</si>
  <si>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</si>
  <si>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</si>
  <si>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</si>
  <si>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</si>
  <si>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</si>
  <si>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</si>
  <si>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</si>
  <si>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</si>
  <si>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</si>
  <si>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</si>
  <si>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</si>
  <si>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</si>
  <si>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</si>
  <si>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</si>
  <si>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</si>
  <si>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</si>
  <si>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</si>
  <si>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</si>
  <si>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</si>
  <si>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</si>
  <si>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</si>
  <si>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</si>
  <si>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</si>
  <si>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</si>
  <si>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</si>
  <si>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</si>
  <si>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</si>
  <si>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</si>
  <si>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</si>
  <si>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</si>
  <si>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</si>
  <si>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</si>
  <si>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</si>
  <si>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</si>
  <si>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</si>
  <si>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</si>
  <si>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</si>
  <si>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</si>
  <si>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</si>
  <si>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</si>
  <si>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</si>
  <si>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</si>
  <si>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</si>
  <si>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</si>
  <si>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</si>
  <si>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</si>
  <si>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</si>
  <si>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</si>
  <si>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</si>
  <si>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</si>
  <si>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</si>
  <si>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</si>
  <si>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</si>
  <si>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</si>
  <si>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</si>
  <si>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</si>
  <si>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</si>
  <si>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</si>
  <si>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</si>
  <si>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</si>
  <si>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</si>
  <si>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</si>
  <si>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</si>
  <si>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</si>
  <si>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</si>
  <si>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</si>
  <si>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</si>
  <si>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</si>
  <si>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</si>
  <si>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</si>
  <si>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</si>
  <si>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</si>
  <si>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</si>
  <si>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</si>
  <si>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</si>
  <si>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</si>
  <si>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</si>
  <si>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</si>
  <si>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</si>
  <si>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</si>
  <si>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</si>
  <si>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</si>
  <si>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</si>
  <si>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</si>
  <si>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</si>
  <si>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</si>
  <si>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</si>
  <si>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</si>
  <si>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</si>
  <si>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</si>
  <si>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</si>
  <si>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</si>
  <si>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</si>
  <si>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</si>
  <si>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</si>
  <si>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</si>
  <si>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</si>
  <si>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</si>
  <si>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</si>
  <si>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</si>
  <si>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</si>
  <si>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</si>
  <si>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</si>
  <si>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</si>
  <si>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</si>
  <si>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</si>
  <si>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</si>
  <si>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</si>
  <si>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</si>
  <si>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</si>
  <si>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</si>
  <si>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</si>
  <si>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</si>
  <si>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</si>
  <si>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</si>
  <si>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</si>
  <si>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</si>
  <si>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</si>
  <si>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</si>
  <si>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</si>
  <si>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</si>
  <si>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</si>
  <si>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</si>
  <si>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</si>
  <si>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</si>
  <si>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</si>
  <si>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</si>
  <si>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</si>
  <si>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</si>
  <si>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</si>
  <si>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</si>
  <si>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</si>
  <si>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</si>
  <si>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</si>
  <si>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</si>
  <si>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</si>
  <si>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</si>
  <si>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</si>
  <si>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</si>
  <si>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</si>
  <si>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</si>
  <si>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</si>
  <si>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</si>
  <si>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</si>
  <si>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</si>
  <si>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</si>
  <si>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</si>
  <si>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</si>
  <si>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</si>
  <si>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</si>
  <si>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</si>
  <si>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</si>
  <si>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</si>
  <si>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</si>
  <si>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</si>
  <si>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</si>
  <si>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</si>
  <si>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</si>
  <si>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</si>
  <si>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</si>
  <si>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</si>
  <si>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</si>
  <si>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</si>
  <si>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</si>
  <si>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</si>
  <si>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</si>
  <si>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</si>
  <si>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</si>
  <si>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</si>
  <si>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</si>
  <si>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</si>
  <si>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</si>
  <si>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</si>
  <si>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</si>
  <si>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</si>
  <si>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</si>
  <si>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</si>
  <si>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</si>
  <si>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</si>
  <si>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</si>
  <si>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</si>
  <si>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</si>
  <si>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</si>
  <si>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</si>
  <si>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</si>
  <si>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</si>
  <si>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</si>
  <si>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</si>
  <si>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</si>
  <si>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</si>
  <si>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</si>
  <si>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</si>
  <si>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</si>
  <si>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</si>
  <si>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</si>
  <si>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</si>
  <si>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</si>
  <si>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</si>
  <si>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</si>
  <si>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</si>
  <si>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</si>
  <si>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</si>
  <si>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</si>
  <si>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</si>
  <si>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</si>
  <si>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</si>
  <si>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</si>
  <si>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</si>
  <si>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</si>
  <si>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</si>
  <si>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</si>
  <si>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</si>
  <si>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</si>
  <si>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</si>
  <si>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</si>
  <si>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</si>
  <si>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</si>
  <si>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</si>
  <si>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</si>
  <si>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</si>
  <si>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</si>
  <si>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</si>
  <si>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</si>
  <si>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</si>
  <si>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</si>
  <si>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</si>
  <si>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</si>
  <si>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</si>
  <si>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</si>
  <si>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</si>
  <si>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</si>
  <si>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</si>
  <si>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</si>
  <si>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</si>
  <si>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</si>
  <si>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</si>
  <si>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</si>
  <si>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</si>
  <si>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</si>
  <si>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</si>
  <si>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</si>
  <si>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</si>
  <si>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</si>
  <si>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</si>
  <si>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</si>
  <si>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</si>
  <si>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</si>
  <si>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</si>
  <si>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</si>
  <si>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</si>
  <si>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</si>
  <si>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</si>
  <si>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</si>
  <si>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</si>
  <si>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</si>
  <si>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</si>
  <si>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</si>
  <si>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</si>
  <si>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</si>
  <si>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</si>
  <si>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</si>
  <si>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</si>
  <si>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</si>
  <si>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</si>
  <si>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</si>
  <si>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</si>
  <si>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</si>
  <si>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</si>
  <si>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</si>
  <si>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</si>
  <si>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</si>
  <si>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</si>
  <si>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</si>
  <si>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</si>
  <si>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</si>
  <si>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</si>
  <si>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</si>
  <si>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</si>
  <si>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</si>
  <si>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</si>
  <si>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</si>
  <si>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</si>
  <si>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</si>
  <si>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</si>
  <si>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</si>
  <si>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</si>
  <si>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</si>
  <si>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</si>
  <si>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</si>
  <si>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</si>
  <si>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</si>
  <si>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</si>
  <si>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</si>
  <si>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</si>
  <si>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</si>
  <si>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</si>
  <si>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</si>
  <si>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</si>
  <si>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</si>
  <si>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</si>
  <si>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</si>
  <si>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</si>
  <si>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</si>
  <si>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</si>
  <si>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</si>
  <si>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</si>
  <si>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</si>
  <si>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</si>
  <si>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</si>
  <si>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</si>
  <si>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</si>
  <si>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</si>
  <si>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</si>
  <si>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</si>
  <si>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</si>
  <si>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</si>
  <si>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</si>
  <si>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</si>
  <si>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</si>
  <si>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</si>
  <si>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</si>
  <si>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</si>
  <si>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</si>
  <si>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</si>
  <si>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</si>
  <si>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</si>
  <si>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</si>
  <si>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</si>
  <si>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</si>
  <si>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</si>
  <si>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</si>
  <si>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</si>
  <si>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</si>
  <si>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</si>
  <si>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</si>
  <si>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</si>
  <si>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</si>
  <si>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</si>
  <si>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</si>
  <si>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</si>
  <si>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</si>
  <si>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</si>
  <si>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</si>
  <si>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</si>
  <si>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</si>
  <si>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</si>
  <si>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</si>
  <si>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</si>
  <si>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</si>
  <si>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</si>
  <si>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</si>
  <si>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</si>
  <si>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</si>
  <si>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</si>
  <si>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</si>
  <si>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</si>
  <si>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</si>
  <si>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</si>
  <si>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</si>
  <si>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</si>
  <si>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</si>
  <si>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</si>
  <si>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</si>
  <si>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</si>
  <si>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</si>
  <si>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</si>
  <si>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</si>
  <si>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</si>
  <si>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</si>
  <si>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</si>
  <si>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</si>
  <si>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</si>
  <si>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</si>
  <si>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</si>
  <si>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</si>
  <si>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</si>
  <si>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</si>
  <si>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</si>
  <si>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</si>
  <si>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</si>
  <si>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</si>
  <si>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</si>
  <si>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</si>
  <si>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</si>
  <si>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</si>
  <si>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</si>
  <si>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</si>
  <si>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</si>
  <si>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</si>
  <si>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</si>
  <si>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</si>
  <si>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</si>
  <si>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</si>
  <si>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</si>
  <si>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</si>
  <si>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</si>
  <si>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</si>
  <si>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</si>
  <si>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</si>
  <si>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</si>
  <si>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</si>
  <si>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</si>
  <si>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</si>
  <si>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</si>
  <si>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</si>
  <si>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</si>
  <si>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</si>
  <si>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</si>
  <si>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</si>
  <si>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</si>
  <si>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</si>
  <si>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</si>
  <si>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</si>
  <si>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</si>
  <si>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</si>
  <si>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</si>
  <si>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</si>
  <si>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</si>
  <si>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</si>
  <si>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</si>
  <si>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</si>
  <si>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</si>
  <si>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</si>
  <si>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</si>
  <si>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</si>
  <si>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</si>
  <si>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</si>
  <si>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</si>
  <si>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</si>
  <si>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</si>
  <si>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</si>
  <si>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</si>
  <si>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</si>
  <si>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</si>
  <si>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</si>
  <si>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</si>
  <si>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</si>
  <si>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</si>
  <si>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</si>
  <si>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</si>
  <si>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</si>
  <si>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</si>
  <si>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</si>
  <si>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</si>
  <si>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</si>
  <si>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</si>
  <si>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</si>
  <si>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</si>
  <si>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</si>
  <si>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</si>
  <si>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</si>
  <si>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</si>
  <si>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</si>
  <si>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</si>
  <si>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</si>
  <si>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</si>
  <si>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</si>
  <si>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</si>
  <si>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</si>
  <si>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</si>
  <si>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</si>
  <si>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</si>
  <si>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</si>
  <si>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</si>
  <si>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</si>
  <si>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</si>
  <si>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</si>
  <si>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</si>
  <si>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</si>
  <si>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</si>
  <si>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</si>
  <si>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</si>
  <si>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</si>
  <si>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</si>
  <si>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</si>
  <si>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</si>
  <si>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</si>
  <si>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</si>
  <si>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</si>
  <si>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</si>
  <si>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</si>
  <si>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</si>
  <si>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</si>
  <si>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</si>
  <si>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</si>
  <si>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</si>
  <si>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</si>
  <si>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</si>
  <si>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</si>
  <si>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</si>
  <si>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</si>
  <si>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</si>
  <si>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</si>
  <si>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</si>
  <si>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</si>
  <si>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</si>
  <si>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</si>
  <si>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</si>
  <si>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</si>
  <si>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</si>
  <si>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</si>
  <si>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</si>
  <si>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</si>
  <si>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</si>
  <si>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</si>
  <si>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</si>
  <si>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</si>
  <si>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</si>
  <si>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</si>
  <si>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</si>
  <si>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</si>
  <si>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</si>
  <si>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</si>
  <si>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</si>
  <si>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</si>
  <si>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</si>
  <si>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</si>
  <si>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</si>
  <si>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</si>
  <si>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</si>
  <si>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</si>
  <si>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</si>
  <si>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</si>
  <si>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</si>
  <si>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</si>
  <si>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</si>
  <si>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</si>
  <si>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</si>
  <si>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</si>
  <si>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</si>
  <si>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</si>
  <si>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</si>
  <si>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</si>
  <si>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</si>
  <si>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</si>
  <si>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</si>
  <si>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</si>
  <si>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</si>
  <si>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</si>
  <si>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</si>
  <si>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</si>
  <si>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</si>
  <si>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</si>
  <si>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</si>
  <si>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</si>
  <si>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</si>
  <si>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</si>
  <si>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</si>
  <si>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</si>
  <si>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</si>
  <si>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</si>
  <si>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</si>
  <si>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</si>
  <si>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</si>
  <si>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</si>
  <si>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</si>
  <si>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</si>
  <si>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</si>
  <si>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</si>
  <si>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</si>
  <si>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</si>
  <si>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</si>
  <si>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</si>
  <si>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</si>
  <si>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</si>
  <si>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</si>
  <si>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</si>
  <si>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</si>
  <si>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</si>
  <si>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</si>
  <si>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</si>
  <si>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</si>
  <si>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</si>
  <si>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</si>
  <si>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</si>
  <si>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</si>
  <si>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</si>
  <si>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</si>
  <si>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</si>
  <si>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</si>
  <si>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</si>
  <si>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</si>
  <si>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</si>
  <si>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</si>
  <si>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</si>
  <si>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</si>
  <si>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</si>
  <si>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</si>
  <si>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</si>
  <si>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</si>
  <si>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</si>
  <si>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</si>
  <si>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</si>
  <si>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</si>
  <si>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</si>
  <si>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</si>
  <si>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</si>
  <si>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</si>
  <si>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</si>
  <si>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</si>
  <si>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</si>
  <si>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</si>
  <si>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</si>
  <si>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</si>
  <si>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</si>
  <si>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</si>
  <si>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</si>
  <si>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</si>
  <si>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</si>
  <si>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</si>
  <si>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</si>
  <si>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</si>
  <si>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</si>
  <si>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</si>
  <si>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</si>
  <si>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</si>
  <si>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</si>
  <si>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</si>
  <si>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</si>
  <si>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</si>
  <si>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</si>
  <si>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</si>
  <si>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</si>
  <si>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</si>
  <si>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</si>
  <si>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</si>
  <si>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</si>
  <si>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</si>
  <si>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</si>
  <si>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</si>
  <si>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</si>
  <si>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</si>
  <si>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</si>
  <si>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</si>
  <si>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</si>
  <si>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</si>
  <si>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</si>
  <si>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</si>
  <si>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</si>
  <si>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</si>
  <si>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</si>
  <si>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</si>
  <si>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</si>
  <si>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</si>
  <si>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</si>
  <si>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</si>
  <si>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</si>
  <si>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</si>
  <si>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</si>
  <si>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</si>
  <si>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</si>
  <si>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</si>
  <si>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</si>
  <si>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</si>
  <si>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</si>
  <si>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</si>
  <si>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</si>
  <si>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</si>
  <si>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</si>
  <si>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</si>
  <si>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</si>
  <si>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</si>
  <si>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</si>
  <si>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</si>
  <si>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</si>
  <si>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</si>
  <si>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</si>
  <si>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</si>
  <si>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</si>
  <si>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</si>
  <si>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</si>
  <si>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</si>
  <si>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</si>
  <si>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</si>
  <si>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</si>
  <si>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</si>
  <si>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</si>
  <si>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</si>
  <si>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</si>
  <si>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</si>
  <si>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</si>
  <si>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</si>
  <si>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</si>
  <si>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</si>
  <si>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</si>
  <si>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</si>
  <si>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</si>
  <si>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</si>
  <si>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</si>
  <si>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</si>
  <si>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</si>
  <si>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</si>
  <si>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</si>
  <si>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</si>
  <si>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</si>
  <si>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</si>
  <si>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</si>
  <si>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</si>
  <si>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</si>
  <si>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</si>
  <si>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</si>
  <si>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</si>
  <si>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</si>
  <si>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</si>
  <si>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</si>
  <si>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</si>
  <si>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</si>
  <si>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</si>
  <si>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</si>
  <si>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</si>
  <si>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</si>
  <si>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</si>
  <si>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</si>
  <si>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</si>
  <si>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</si>
  <si>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</si>
  <si>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</si>
  <si>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</si>
  <si>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</si>
  <si>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</si>
  <si>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</si>
  <si>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</si>
  <si>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</si>
  <si>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</si>
  <si>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</si>
  <si>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</si>
  <si>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</si>
  <si>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</si>
  <si>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</si>
  <si>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</si>
  <si>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</si>
  <si>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</si>
  <si>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</si>
  <si>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</si>
  <si>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</si>
  <si>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</si>
  <si>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</si>
  <si>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</si>
  <si>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</si>
  <si>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</si>
  <si>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</si>
  <si>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</si>
  <si>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</si>
  <si>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</si>
  <si>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</si>
  <si>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</si>
  <si>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</si>
  <si>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</si>
  <si>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</si>
  <si>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</si>
  <si>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</si>
  <si>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</si>
  <si>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</si>
  <si>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</si>
  <si>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</si>
  <si>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</si>
  <si>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</si>
  <si>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</si>
  <si>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</si>
  <si>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</si>
  <si>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</si>
  <si>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</si>
  <si>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</si>
  <si>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</si>
  <si>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</si>
  <si>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</si>
  <si>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</si>
  <si>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</si>
  <si>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</si>
  <si>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</si>
  <si>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</si>
  <si>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</si>
  <si>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</si>
  <si>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</si>
  <si>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</si>
  <si>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</si>
  <si>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</si>
  <si>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</si>
  <si>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</si>
  <si>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</si>
  <si>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</si>
  <si>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</si>
  <si>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</si>
  <si>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</si>
  <si>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</si>
  <si>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</si>
  <si>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</si>
  <si>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</si>
  <si>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</si>
  <si>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</si>
  <si>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</si>
  <si>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</si>
  <si>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</si>
  <si>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</si>
  <si>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</si>
  <si>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</si>
  <si>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</si>
  <si>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</si>
  <si>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</si>
  <si>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</si>
  <si>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</si>
  <si>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</si>
  <si>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</si>
  <si>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</si>
  <si>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</si>
  <si>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</si>
  <si>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</si>
  <si>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</si>
  <si>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</si>
  <si>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</si>
  <si>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</si>
  <si>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</si>
  <si>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</si>
  <si>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</si>
  <si>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</si>
  <si>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</si>
  <si>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</si>
  <si>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</si>
  <si>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</si>
  <si>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</si>
  <si>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</si>
  <si>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</si>
  <si>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</si>
  <si>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</si>
  <si>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</si>
  <si>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</si>
  <si>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</si>
  <si>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</si>
  <si>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</si>
  <si>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</si>
  <si>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</si>
  <si>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</si>
  <si>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</si>
  <si>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</si>
  <si>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</si>
  <si>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</si>
  <si>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</si>
  <si>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</si>
  <si>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</si>
  <si>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</si>
  <si>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</si>
  <si>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</si>
  <si>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</si>
  <si>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</si>
  <si>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</si>
  <si>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</si>
  <si>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</si>
  <si>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</si>
  <si>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</si>
  <si>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</si>
  <si>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</si>
  <si>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</si>
  <si>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</si>
  <si>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</si>
  <si>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</si>
  <si>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</si>
  <si>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</si>
  <si>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</si>
  <si>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</si>
  <si>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</si>
  <si>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</si>
  <si>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</si>
  <si>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</si>
  <si>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</si>
  <si>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</si>
  <si>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</si>
  <si>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</si>
  <si>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</si>
  <si>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</si>
  <si>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</si>
  <si>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</si>
  <si>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</si>
  <si>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</si>
  <si>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</si>
  <si>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</si>
  <si>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</si>
  <si>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</si>
  <si>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</si>
  <si>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</si>
  <si>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</si>
  <si>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</si>
  <si>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</si>
  <si>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</si>
  <si>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</si>
  <si>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</si>
  <si>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</si>
  <si>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</si>
  <si>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</si>
  <si>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</si>
  <si>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</si>
  <si>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</si>
  <si>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</si>
  <si>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</si>
  <si>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</si>
  <si>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</si>
  <si>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</si>
  <si>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</si>
  <si>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</si>
  <si>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</si>
  <si>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</si>
  <si>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</si>
  <si>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</si>
  <si>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</si>
  <si>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</si>
  <si>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</si>
  <si>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</si>
  <si>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</si>
  <si>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</si>
  <si>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</si>
  <si>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</si>
  <si>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</si>
  <si>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</si>
  <si>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</si>
  <si>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</si>
  <si>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</si>
  <si>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</si>
  <si>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</si>
  <si>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</si>
  <si>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</si>
  <si>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</si>
  <si>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</si>
  <si>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</si>
  <si>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</si>
  <si>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</si>
  <si>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</si>
  <si>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</si>
  <si>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</si>
  <si>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</si>
  <si>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</si>
  <si>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</si>
  <si>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</si>
  <si>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</si>
  <si>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</si>
  <si>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</si>
  <si>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</si>
  <si>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</si>
  <si>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</si>
  <si>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</si>
  <si>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</si>
  <si>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</si>
  <si>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</si>
  <si>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</si>
  <si>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</si>
  <si>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</si>
  <si>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</si>
  <si>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</si>
  <si>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</si>
  <si>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</si>
  <si>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</si>
  <si>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</si>
  <si>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</si>
  <si>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</si>
  <si>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</si>
  <si>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</si>
  <si>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</si>
  <si>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</si>
  <si>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</si>
  <si>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</si>
  <si>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</si>
  <si>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</si>
  <si>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</si>
  <si>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</si>
  <si>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</si>
  <si>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</si>
  <si>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</si>
  <si>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</si>
  <si>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</si>
  <si>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</si>
  <si>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</si>
  <si>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</si>
  <si>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</si>
  <si>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</si>
  <si>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</si>
  <si>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</si>
  <si>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</si>
  <si>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</si>
  <si>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</si>
  <si>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</si>
  <si>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</si>
  <si>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</si>
  <si>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</si>
  <si>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</si>
  <si>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</si>
  <si>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</si>
  <si>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</si>
  <si>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</si>
  <si>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</si>
  <si>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</si>
  <si>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</si>
  <si>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</si>
  <si>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</si>
  <si>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</si>
  <si>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</si>
  <si>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</si>
  <si>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</si>
  <si>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</si>
  <si>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</si>
  <si>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</si>
  <si>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</si>
  <si>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</si>
  <si>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</si>
  <si>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</si>
  <si>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</si>
  <si>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</si>
  <si>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</si>
  <si>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</si>
  <si>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</si>
  <si>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</si>
  <si>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</si>
  <si>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</si>
  <si>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</si>
  <si>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</si>
  <si>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</si>
  <si>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</si>
  <si>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</si>
  <si>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</si>
  <si>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</si>
  <si>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</si>
  <si>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</si>
  <si>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</si>
  <si>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</si>
  <si>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</si>
  <si>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</si>
  <si>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</si>
  <si>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</si>
  <si>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</si>
  <si>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</si>
  <si>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</si>
  <si>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</si>
  <si>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</si>
  <si>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</si>
  <si>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</si>
  <si>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</si>
  <si>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</si>
  <si>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</si>
  <si>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</si>
  <si>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</si>
  <si>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</si>
  <si>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</si>
  <si>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</si>
  <si>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</si>
  <si>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</si>
  <si>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</si>
  <si>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</si>
  <si>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</si>
  <si>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</si>
  <si>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</si>
  <si>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</si>
  <si>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</si>
  <si>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</si>
  <si>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</si>
  <si>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</si>
  <si>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</si>
  <si>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</si>
  <si>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</si>
  <si>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</si>
  <si>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</si>
  <si>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</si>
  <si>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</si>
  <si>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</si>
  <si>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</si>
  <si>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</si>
  <si>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</si>
  <si>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</si>
  <si>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</si>
  <si>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</si>
  <si>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</si>
  <si>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</si>
  <si>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</si>
  <si>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</si>
  <si>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</si>
  <si>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</si>
  <si>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</si>
  <si>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</si>
  <si>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</si>
  <si>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</si>
  <si>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</si>
  <si>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</si>
  <si>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</si>
  <si>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</si>
  <si>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</si>
  <si>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</si>
  <si>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</si>
  <si>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</si>
  <si>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</si>
  <si>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</si>
  <si>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</si>
  <si>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</si>
  <si>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</si>
  <si>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</si>
  <si>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</si>
  <si>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</si>
  <si>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</si>
  <si>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</si>
  <si>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</si>
  <si>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</si>
  <si>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</si>
  <si>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</si>
  <si>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</si>
  <si>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</si>
  <si>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</si>
  <si>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</si>
  <si>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</si>
  <si>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</si>
  <si>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</si>
  <si>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</si>
  <si>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</si>
  <si>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</si>
  <si>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</si>
  <si>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</si>
  <si>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</si>
  <si>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</si>
  <si>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</si>
  <si>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</si>
  <si>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</si>
  <si>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</si>
  <si>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</si>
  <si>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</si>
  <si>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</si>
  <si>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</si>
  <si>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</si>
  <si>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</si>
  <si>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</si>
  <si>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</si>
  <si>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</si>
  <si>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</si>
  <si>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</si>
  <si>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</si>
  <si>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</si>
  <si>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</si>
  <si>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</si>
  <si>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</si>
  <si>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</si>
  <si>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</si>
  <si>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</si>
  <si>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</si>
  <si>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</si>
  <si>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</si>
  <si>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</si>
  <si>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</si>
  <si>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</si>
  <si>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</si>
  <si>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</si>
  <si>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</si>
  <si>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</si>
  <si>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</si>
  <si>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</si>
  <si>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</si>
  <si>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</si>
  <si>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</si>
  <si>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</si>
  <si>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</si>
  <si>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</si>
  <si>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</si>
  <si>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</si>
  <si>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</si>
  <si>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</si>
  <si>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</si>
  <si>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</si>
  <si>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</si>
  <si>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</si>
  <si>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</si>
  <si>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</si>
  <si>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</si>
  <si>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</si>
  <si>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</si>
  <si>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</si>
  <si>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</si>
  <si>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</si>
  <si>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</si>
  <si>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</si>
  <si>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</si>
  <si>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</si>
  <si>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</si>
  <si>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</si>
  <si>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</si>
  <si>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</si>
  <si>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</si>
  <si>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</si>
  <si>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</si>
  <si>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</si>
  <si>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</si>
  <si>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</si>
  <si>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</si>
  <si>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</si>
  <si>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</si>
  <si>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</si>
  <si>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</si>
  <si>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</si>
  <si>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</si>
  <si>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</si>
  <si>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</si>
  <si>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</si>
  <si>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</si>
  <si>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</si>
  <si>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</si>
  <si>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</si>
  <si>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</si>
  <si>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</si>
  <si>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</si>
  <si>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</si>
  <si>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</si>
  <si>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</si>
  <si>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</si>
  <si>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</si>
  <si>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</si>
  <si>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</si>
  <si>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</si>
  <si>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</si>
  <si>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</si>
  <si>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</si>
  <si>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</si>
  <si>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</si>
  <si>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</si>
  <si>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</si>
  <si>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</si>
  <si>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</si>
  <si>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</si>
  <si>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</si>
  <si>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</si>
  <si>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</si>
  <si>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</si>
  <si>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</si>
  <si>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</si>
  <si>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</si>
  <si>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</si>
  <si>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</si>
  <si>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</si>
  <si>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</si>
  <si>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</si>
  <si>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</si>
  <si>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</si>
  <si>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</si>
  <si>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</si>
  <si>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</si>
  <si>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</si>
  <si>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</si>
  <si>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</si>
  <si>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</si>
  <si>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</si>
  <si>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</si>
  <si>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</si>
  <si>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</si>
  <si>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</si>
  <si>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</si>
  <si>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</si>
  <si>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</si>
  <si>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</si>
  <si>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</si>
  <si>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</si>
  <si>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</si>
  <si>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</si>
  <si>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</si>
  <si>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</si>
  <si>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</si>
  <si>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</si>
  <si>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</si>
  <si>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</si>
  <si>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</si>
  <si>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</si>
  <si>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</si>
  <si>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</si>
  <si>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</si>
  <si>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</si>
  <si>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</si>
  <si>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</si>
  <si>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</si>
  <si>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</si>
  <si>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</si>
  <si>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</si>
  <si>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</si>
  <si>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</si>
  <si>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</si>
  <si>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</si>
  <si>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</si>
  <si>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</si>
  <si>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</si>
  <si>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</si>
  <si>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</si>
  <si>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</si>
  <si>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</si>
  <si>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</si>
  <si>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</si>
  <si>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</si>
  <si>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</si>
  <si>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</si>
  <si>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</si>
  <si>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</si>
  <si>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</si>
  <si>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</si>
  <si>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</si>
  <si>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</si>
  <si>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</si>
  <si>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</si>
  <si>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</si>
  <si>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</si>
  <si>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</si>
  <si>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</si>
  <si>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</si>
  <si>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</si>
  <si>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</si>
  <si>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</si>
  <si>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</si>
  <si>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</si>
  <si>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</si>
  <si>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</si>
  <si>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</si>
  <si>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</si>
  <si>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</si>
  <si>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</si>
  <si>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</si>
  <si>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</si>
  <si>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</si>
  <si>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</si>
  <si>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</si>
  <si>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</si>
  <si>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</si>
  <si>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</si>
  <si>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</si>
  <si>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</si>
  <si>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</si>
  <si>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</si>
  <si>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</si>
  <si>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</si>
  <si>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</si>
  <si>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</si>
  <si>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</si>
  <si>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</si>
  <si>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</si>
  <si>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</si>
  <si>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</si>
  <si>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</si>
  <si>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</si>
  <si>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</si>
  <si>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</si>
  <si>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</si>
  <si>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</si>
  <si>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</si>
  <si>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</si>
  <si>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</si>
  <si>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</si>
  <si>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</si>
  <si>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</si>
  <si>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</si>
  <si>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</si>
  <si>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</si>
  <si>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</si>
  <si>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</si>
  <si>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</si>
  <si>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</si>
  <si>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</si>
  <si>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</si>
  <si>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</si>
  <si>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</si>
  <si>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</si>
  <si>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</si>
  <si>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</si>
  <si>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</si>
  <si>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</si>
  <si>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</si>
  <si>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</si>
  <si>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</si>
  <si>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</si>
  <si>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</si>
  <si>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</si>
  <si>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</si>
  <si>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</si>
  <si>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</si>
  <si>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</si>
  <si>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</si>
  <si>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</si>
  <si>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</si>
  <si>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</si>
  <si>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</si>
  <si>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</si>
  <si>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</si>
  <si>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</si>
  <si>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</si>
  <si>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</si>
  <si>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</si>
  <si>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</si>
  <si>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</si>
  <si>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</si>
  <si>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</si>
  <si>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</si>
  <si>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</si>
  <si>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</si>
  <si>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</si>
  <si>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</si>
  <si>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</si>
  <si>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</si>
  <si>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</si>
  <si>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</si>
  <si>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</si>
  <si>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</si>
  <si>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</si>
  <si>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</si>
  <si>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</si>
  <si>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</si>
  <si>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</si>
  <si>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</si>
  <si>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</si>
  <si>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</si>
  <si>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</si>
  <si>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</si>
  <si>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</si>
  <si>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</si>
  <si>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</si>
  <si>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</si>
  <si>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</si>
  <si>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</si>
  <si>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</si>
  <si>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</si>
  <si>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</si>
  <si>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</si>
  <si>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</si>
  <si>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</si>
  <si>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</si>
  <si>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</si>
  <si>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</si>
  <si>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</si>
  <si>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</si>
  <si>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</si>
  <si>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</si>
  <si>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</si>
  <si>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</si>
  <si>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</si>
  <si>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</si>
  <si>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</si>
  <si>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</si>
  <si>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</si>
  <si>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</si>
  <si>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</si>
  <si>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</si>
  <si>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</si>
  <si>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</si>
  <si>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</si>
  <si>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</si>
  <si>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</si>
  <si>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</si>
  <si>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</si>
  <si>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</si>
  <si>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</si>
  <si>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</si>
  <si>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</si>
  <si>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</si>
  <si>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</si>
  <si>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</si>
  <si>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</si>
  <si>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</si>
  <si>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</si>
  <si>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</si>
  <si>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</si>
  <si>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</si>
  <si>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</si>
  <si>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</si>
  <si>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</si>
  <si>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</si>
  <si>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</si>
  <si>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</si>
  <si>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</si>
  <si>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</si>
  <si>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</si>
  <si>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</si>
  <si>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</si>
  <si>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</si>
  <si>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</si>
  <si>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</si>
  <si>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</si>
  <si>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</si>
  <si>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</si>
  <si>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</si>
  <si>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</si>
  <si>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</si>
  <si>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</si>
  <si>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</si>
  <si>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</si>
  <si>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</si>
  <si>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</si>
  <si>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</si>
  <si>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</si>
  <si>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</si>
  <si>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</si>
  <si>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</si>
  <si>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</si>
  <si>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</si>
  <si>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</si>
  <si>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</si>
  <si>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</si>
  <si>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</si>
  <si>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</si>
  <si>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</si>
  <si>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</si>
  <si>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</si>
  <si>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</si>
  <si>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</si>
  <si>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</si>
  <si>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</si>
  <si>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</si>
  <si>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</si>
  <si>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</si>
  <si>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</si>
  <si>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</si>
  <si>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</si>
  <si>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</si>
  <si>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</si>
  <si>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</si>
  <si>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</si>
  <si>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</si>
  <si>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</si>
  <si>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</si>
  <si>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</si>
  <si>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</si>
  <si>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</si>
  <si>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</si>
  <si>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</si>
  <si>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</si>
  <si>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</si>
  <si>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</si>
  <si>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</si>
  <si>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</si>
  <si>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</si>
  <si>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</si>
  <si>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</si>
  <si>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</si>
  <si>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</si>
  <si>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</si>
  <si>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</si>
  <si>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</si>
  <si>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</si>
  <si>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</si>
  <si>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</si>
  <si>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</si>
  <si>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</si>
  <si>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</si>
  <si>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</si>
  <si>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</si>
  <si>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</si>
  <si>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</si>
  <si>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</si>
  <si>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</si>
  <si>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</si>
  <si>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</si>
  <si>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</si>
  <si>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</si>
  <si>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</si>
  <si>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</si>
  <si>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</si>
  <si>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</si>
  <si>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</si>
  <si>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</si>
  <si>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</si>
  <si>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</si>
  <si>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</si>
  <si>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</si>
  <si>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</si>
  <si>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</si>
  <si>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</si>
  <si>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</si>
  <si>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</si>
  <si>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</si>
  <si>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</si>
  <si>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</si>
  <si>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</si>
  <si>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</si>
  <si>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</si>
  <si>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</si>
  <si>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</si>
  <si>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</si>
  <si>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</si>
  <si>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</si>
  <si>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</si>
  <si>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</si>
  <si>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</si>
  <si>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</si>
  <si>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</si>
  <si>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</si>
  <si>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</si>
  <si>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</si>
  <si>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</si>
  <si>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</si>
  <si>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</si>
  <si>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</si>
  <si>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</si>
  <si>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</si>
  <si>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</si>
  <si>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</si>
  <si>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</si>
  <si>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</si>
  <si>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</si>
  <si>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</si>
  <si>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</si>
  <si>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</si>
  <si>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</si>
  <si>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</si>
  <si>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</si>
  <si>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</si>
  <si>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</si>
  <si>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</si>
  <si>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</si>
  <si>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</si>
  <si>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</si>
  <si>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</si>
  <si>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</si>
  <si>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</si>
  <si>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</si>
  <si>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</si>
  <si>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</si>
  <si>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</si>
  <si>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</si>
  <si>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</si>
  <si>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</si>
  <si>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</si>
  <si>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</si>
  <si>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</si>
  <si>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</si>
  <si>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</si>
  <si>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</si>
  <si>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</si>
  <si>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</si>
  <si>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</si>
  <si>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</si>
  <si>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</si>
  <si>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</si>
  <si>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</si>
  <si>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</si>
  <si>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</si>
  <si>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</si>
  <si>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</si>
  <si>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</si>
  <si>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</si>
  <si>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</si>
  <si>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</si>
  <si>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</si>
  <si>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</si>
  <si>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</si>
  <si>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</si>
  <si>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</si>
  <si>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</si>
  <si>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</si>
  <si>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</si>
  <si>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</si>
  <si>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</si>
  <si>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</si>
  <si>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</si>
  <si>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</si>
  <si>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</si>
  <si>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</si>
  <si>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</si>
  <si>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</si>
  <si>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</si>
  <si>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</si>
  <si>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</si>
  <si>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</si>
  <si>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</si>
  <si>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</si>
  <si>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</si>
  <si>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</si>
  <si>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</si>
  <si>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</si>
  <si>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</si>
  <si>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</si>
  <si>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</si>
  <si>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</si>
  <si>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</si>
  <si>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</si>
  <si>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</si>
  <si>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</si>
  <si>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</si>
  <si>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</si>
  <si>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</si>
  <si>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</si>
  <si>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</si>
  <si>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</si>
  <si>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</si>
  <si>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</si>
  <si>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</si>
  <si>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</si>
  <si>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</si>
  <si>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</si>
  <si>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</si>
  <si>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</si>
  <si>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</si>
  <si>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</si>
  <si>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</si>
  <si>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</si>
  <si>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</si>
  <si>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</si>
  <si>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</si>
  <si>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</si>
  <si>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</si>
  <si>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</si>
  <si>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</si>
  <si>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</si>
  <si>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</si>
  <si>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</si>
  <si>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</si>
  <si>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</si>
  <si>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</si>
  <si>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</si>
  <si>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</si>
  <si>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</si>
  <si>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</si>
  <si>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</si>
  <si>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</si>
  <si>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</si>
  <si>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</si>
  <si>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</si>
  <si>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</si>
  <si>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</si>
  <si>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</si>
  <si>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</si>
  <si>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</si>
  <si>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</si>
  <si>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</si>
  <si>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</si>
  <si>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</si>
  <si>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</si>
  <si>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</si>
  <si>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</si>
  <si>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</si>
  <si>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</si>
  <si>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</si>
  <si>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</si>
  <si>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</si>
  <si>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</si>
  <si>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</si>
  <si>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</si>
  <si>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</si>
  <si>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</si>
  <si>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</si>
  <si>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</si>
  <si>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</si>
  <si>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</si>
  <si>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</si>
  <si>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</si>
  <si>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</si>
  <si>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</si>
  <si>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</si>
  <si>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</si>
  <si>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</si>
  <si>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</si>
  <si>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</si>
  <si>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</si>
  <si>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</si>
  <si>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</si>
  <si>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</si>
  <si>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</si>
  <si>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</si>
  <si>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</si>
  <si>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</si>
  <si>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</si>
  <si>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</si>
  <si>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</si>
  <si>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</si>
  <si>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</si>
  <si>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</si>
  <si>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</si>
  <si>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</si>
  <si>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</si>
  <si>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</si>
  <si>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</si>
  <si>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</si>
  <si>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</si>
  <si>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</si>
  <si>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</si>
  <si>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</si>
  <si>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</si>
  <si>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</si>
  <si>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</si>
  <si>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</si>
  <si>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</si>
  <si>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</si>
  <si>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</si>
  <si>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</si>
  <si>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</si>
  <si>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</si>
  <si>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</si>
  <si>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</si>
  <si>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</si>
  <si>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</si>
  <si>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</si>
  <si>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</si>
  <si>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</si>
  <si>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</si>
  <si>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</si>
  <si>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</si>
  <si>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</si>
  <si>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</si>
  <si>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</si>
  <si>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</si>
  <si>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</si>
  <si>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</si>
  <si>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</si>
  <si>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</si>
  <si>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</si>
  <si>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</si>
  <si>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</si>
  <si>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</si>
  <si>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</si>
  <si>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</si>
  <si>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</si>
  <si>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</si>
  <si>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</si>
  <si>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</si>
  <si>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</si>
  <si>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</si>
  <si>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</si>
  <si>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</si>
  <si>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</si>
  <si>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</si>
  <si>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</si>
  <si>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</si>
  <si>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</si>
  <si>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</si>
  <si>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</si>
  <si>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</si>
  <si>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</si>
  <si>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</si>
  <si>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</si>
  <si>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</si>
  <si>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</si>
  <si>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</si>
  <si>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</si>
  <si>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</si>
  <si>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</si>
  <si>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</si>
  <si>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</si>
  <si>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</si>
  <si>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</si>
  <si>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</si>
  <si>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</si>
  <si>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</si>
  <si>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</si>
  <si>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</si>
  <si>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</si>
  <si>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</si>
  <si>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</si>
  <si>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</si>
  <si>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</si>
  <si>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</si>
  <si>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</si>
  <si>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</si>
  <si>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</si>
  <si>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</si>
  <si>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</si>
  <si>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</si>
  <si>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</si>
  <si>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</si>
  <si>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</si>
  <si>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</si>
  <si>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</si>
  <si>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</si>
  <si>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</si>
  <si>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</si>
  <si>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</si>
  <si>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</si>
  <si>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</si>
  <si>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</si>
  <si>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</si>
  <si>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</si>
  <si>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</si>
  <si>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</si>
  <si>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</si>
  <si>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</si>
  <si>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</si>
  <si>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</si>
  <si>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</si>
  <si>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</si>
  <si>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</si>
  <si>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</si>
  <si>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</si>
  <si>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</si>
  <si>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</si>
  <si>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</si>
  <si>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</si>
  <si>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</si>
  <si>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</si>
  <si>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</si>
  <si>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</si>
  <si>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</si>
  <si>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</si>
  <si>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</si>
  <si>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</si>
  <si>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</si>
  <si>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</si>
  <si>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</si>
  <si>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</si>
  <si>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</si>
  <si>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</si>
  <si>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</si>
  <si>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</si>
  <si>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</si>
  <si>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</si>
  <si>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</si>
  <si>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</si>
  <si>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</si>
  <si>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</si>
  <si>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</si>
  <si>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</si>
  <si>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</si>
  <si>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</si>
  <si>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</si>
  <si>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</si>
  <si>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</si>
  <si>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</si>
  <si>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</si>
  <si>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</si>
  <si>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</si>
  <si>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</si>
  <si>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</si>
  <si>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</si>
  <si>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</si>
  <si>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</si>
  <si>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</si>
  <si>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</si>
  <si>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</si>
  <si>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</si>
  <si>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</si>
  <si>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</si>
  <si>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</si>
  <si>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</si>
  <si>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</si>
  <si>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</si>
  <si>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</si>
  <si>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</si>
  <si>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</si>
  <si>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</si>
  <si>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</si>
  <si>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</si>
  <si>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</si>
  <si>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</si>
  <si>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</si>
  <si>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</si>
  <si>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</si>
  <si>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</si>
  <si>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</si>
  <si>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</si>
  <si>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</si>
  <si>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</si>
  <si>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</si>
  <si>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</si>
  <si>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</si>
  <si>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</si>
  <si>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</si>
  <si>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</si>
  <si>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</si>
  <si>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</si>
  <si>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</si>
  <si>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</si>
  <si>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</si>
  <si>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</si>
  <si>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</si>
  <si>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</si>
  <si>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</si>
  <si>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</si>
  <si>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</si>
  <si>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</si>
  <si>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</si>
  <si>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</si>
  <si>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</si>
  <si>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</si>
  <si>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</si>
  <si>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</si>
  <si>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</si>
  <si>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</si>
  <si>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</si>
  <si>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</si>
  <si>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</si>
  <si>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</si>
  <si>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</si>
  <si>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</si>
  <si>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</si>
  <si>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</si>
  <si>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</si>
  <si>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</si>
  <si>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</si>
  <si>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</si>
  <si>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</si>
  <si>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</si>
  <si>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</si>
  <si>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</si>
  <si>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</si>
  <si>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</si>
  <si>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</si>
  <si>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</si>
  <si>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</si>
  <si>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</si>
  <si>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</si>
  <si>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</si>
  <si>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</si>
  <si>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</si>
  <si>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</si>
  <si>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</si>
  <si>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</si>
  <si>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</si>
  <si>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</si>
  <si>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</si>
  <si>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</si>
  <si>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</si>
  <si>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</si>
  <si>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</si>
  <si>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</si>
  <si>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</si>
  <si>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</si>
  <si>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</si>
  <si>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</si>
  <si>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</si>
  <si>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</si>
  <si>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</si>
  <si>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</si>
  <si>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</si>
  <si>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</si>
  <si>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</si>
  <si>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</si>
  <si>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</si>
  <si>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</si>
  <si>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</si>
  <si>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</si>
  <si>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</si>
  <si>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</si>
  <si>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</si>
  <si>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</si>
  <si>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</si>
  <si>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</si>
  <si>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</si>
  <si>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</si>
  <si>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</si>
  <si>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</si>
  <si>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</si>
  <si>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</si>
  <si>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</si>
  <si>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</si>
  <si>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</si>
  <si>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</si>
  <si>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</si>
  <si>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</si>
  <si>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</si>
  <si>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</si>
  <si>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</si>
  <si>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</si>
  <si>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</si>
  <si>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</si>
  <si>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</si>
  <si>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</si>
  <si>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</si>
  <si>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</si>
  <si>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</si>
  <si>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</si>
  <si>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</si>
  <si>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</si>
  <si>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</si>
  <si>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</si>
  <si>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</si>
  <si>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</si>
  <si>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</si>
  <si>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</si>
  <si>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</si>
  <si>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</si>
  <si>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</si>
  <si>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</si>
  <si>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</si>
  <si>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</si>
  <si>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</si>
  <si>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</si>
  <si>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</si>
  <si>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</si>
  <si>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</si>
  <si>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</si>
  <si>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</si>
  <si>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</si>
  <si>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</si>
  <si>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</si>
  <si>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</si>
  <si>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</si>
  <si>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</si>
  <si>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</si>
  <si>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</si>
  <si>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</si>
  <si>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</si>
  <si>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</si>
  <si>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</si>
  <si>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</si>
  <si>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</si>
  <si>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</si>
  <si>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</si>
  <si>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</si>
  <si>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</si>
  <si>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</si>
  <si>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</si>
  <si>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</si>
  <si>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</si>
  <si>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</si>
  <si>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</si>
  <si>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</si>
  <si>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</si>
  <si>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</si>
  <si>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</si>
  <si>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</si>
  <si>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</si>
  <si>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</si>
  <si>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</si>
  <si>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</si>
  <si>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</si>
  <si>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</si>
  <si>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</si>
  <si>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</si>
  <si>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</si>
  <si>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</si>
  <si>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</si>
  <si>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</si>
  <si>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</si>
  <si>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</si>
  <si>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</si>
  <si>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</si>
  <si>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</si>
  <si>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</si>
  <si>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</si>
  <si>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</si>
  <si>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</si>
  <si>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</si>
  <si>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</si>
  <si>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</si>
  <si>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</si>
  <si>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</si>
  <si>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</si>
  <si>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</si>
  <si>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</si>
  <si>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</si>
  <si>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</si>
  <si>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</si>
  <si>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</si>
  <si>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</si>
  <si>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</si>
  <si>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</si>
  <si>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</si>
  <si>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</si>
  <si>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</si>
  <si>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</si>
  <si>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</si>
  <si>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</si>
  <si>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</si>
  <si>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</si>
  <si>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</si>
  <si>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</si>
  <si>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</si>
  <si>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</si>
  <si>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</si>
  <si>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</si>
  <si>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</si>
  <si>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</si>
  <si>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</si>
  <si>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</si>
  <si>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</si>
  <si>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</si>
  <si>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</si>
  <si>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</si>
  <si>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</si>
  <si>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</si>
  <si>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</si>
  <si>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</si>
  <si>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</si>
  <si>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</si>
  <si>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</si>
  <si>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</si>
  <si>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</si>
  <si>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</si>
  <si>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</si>
  <si>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</si>
  <si>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</si>
  <si>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</si>
  <si>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</si>
  <si>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</si>
  <si>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</si>
  <si>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</si>
  <si>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</si>
  <si>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</si>
  <si>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</si>
  <si>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</si>
  <si>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</si>
  <si>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</si>
  <si>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</si>
  <si>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</si>
  <si>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</si>
  <si>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</si>
  <si>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</si>
  <si>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</si>
  <si>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</si>
  <si>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</si>
  <si>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</si>
  <si>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</si>
  <si>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</si>
  <si>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</si>
  <si>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</si>
  <si>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</si>
  <si>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</si>
  <si>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</si>
  <si>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</si>
  <si>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</si>
  <si>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</si>
  <si>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</si>
  <si>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</si>
  <si>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</si>
  <si>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</si>
  <si>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</si>
  <si>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</si>
  <si>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</si>
  <si>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</si>
  <si>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</si>
  <si>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</si>
  <si>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</si>
  <si>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</si>
  <si>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</si>
  <si>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</si>
  <si>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</si>
  <si>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</si>
  <si>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</si>
  <si>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</si>
  <si>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</si>
  <si>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</si>
  <si>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</si>
  <si>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</si>
  <si>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</si>
  <si>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</si>
  <si>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</si>
  <si>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</si>
  <si>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</si>
  <si>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</si>
  <si>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</si>
  <si>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</si>
  <si>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</si>
  <si>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</si>
  <si>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</si>
  <si>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</si>
  <si>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</si>
  <si>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</si>
  <si>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</si>
  <si>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</si>
  <si>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</si>
  <si>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</si>
  <si>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</si>
  <si>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</si>
  <si>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</si>
  <si>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</si>
  <si>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</si>
  <si>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</si>
  <si>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</si>
  <si>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</si>
  <si>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</si>
  <si>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</si>
  <si>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</si>
  <si>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</si>
  <si>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</si>
  <si>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</si>
  <si>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</si>
  <si>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</si>
  <si>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</si>
  <si>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</si>
  <si>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</si>
  <si>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</si>
  <si>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</si>
  <si>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</si>
  <si>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</si>
  <si>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</si>
  <si>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</si>
  <si>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</si>
  <si>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</si>
  <si>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</si>
  <si>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</si>
  <si>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</si>
  <si>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</si>
  <si>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</si>
  <si>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</si>
  <si>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</si>
  <si>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</si>
  <si>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</si>
  <si>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</si>
  <si>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</si>
  <si>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</si>
  <si>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</si>
  <si>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</si>
  <si>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</si>
  <si>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</si>
  <si>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</si>
  <si>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</si>
  <si>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</si>
  <si>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</si>
  <si>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</si>
  <si>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</si>
  <si>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</si>
  <si>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</si>
  <si>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</si>
  <si>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</si>
  <si>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</si>
  <si>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</si>
  <si>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</si>
  <si>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</si>
  <si>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</si>
  <si>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</si>
  <si>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</si>
  <si>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</si>
  <si>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</si>
  <si>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</si>
  <si>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</si>
  <si>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</si>
  <si>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</si>
  <si>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</si>
  <si>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</si>
  <si>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</si>
  <si>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</si>
  <si>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</si>
  <si>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</si>
  <si>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</si>
  <si>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</si>
  <si>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</si>
  <si>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</si>
  <si>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</si>
  <si>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</si>
  <si>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</si>
  <si>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</si>
  <si>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</si>
  <si>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</si>
  <si>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</si>
  <si>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</si>
  <si>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</si>
  <si>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</si>
  <si>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</si>
  <si>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</si>
  <si>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</si>
  <si>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</si>
  <si>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</si>
  <si>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</si>
  <si>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</si>
  <si>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</si>
  <si>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</si>
  <si>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</si>
  <si>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</si>
  <si>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</si>
  <si>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</si>
  <si>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</si>
  <si>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</si>
  <si>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</si>
  <si>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</si>
  <si>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</si>
  <si>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</si>
  <si>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</si>
  <si>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</si>
  <si>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</si>
  <si>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</si>
  <si>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</si>
  <si>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</si>
  <si>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</si>
  <si>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</si>
  <si>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</si>
  <si>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</si>
  <si>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</si>
  <si>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</si>
  <si>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</si>
  <si>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</si>
  <si>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</si>
  <si>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</si>
  <si>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</si>
  <si>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</si>
  <si>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</si>
  <si>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</si>
  <si>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</si>
  <si>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</si>
  <si>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</si>
  <si>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</si>
  <si>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</si>
  <si>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</si>
  <si>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</si>
  <si>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</si>
  <si>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</si>
  <si>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</si>
  <si>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</si>
  <si>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</si>
  <si>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</si>
  <si>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</si>
  <si>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</si>
  <si>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</si>
  <si>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</si>
  <si>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</si>
  <si>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</si>
  <si>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</si>
  <si>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</si>
  <si>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</si>
  <si>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</si>
  <si>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</si>
  <si>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</si>
  <si>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</si>
  <si>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</si>
  <si>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</si>
  <si>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</si>
  <si>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</si>
  <si>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</si>
  <si>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</si>
  <si>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</si>
  <si>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</si>
  <si>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</si>
  <si>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</si>
  <si>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</si>
  <si>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</si>
  <si>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</si>
  <si>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</si>
  <si>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</si>
  <si>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</si>
  <si>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</si>
  <si>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</si>
  <si>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</si>
  <si>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</si>
  <si>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</si>
  <si>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</si>
  <si>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</si>
  <si>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</si>
  <si>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</si>
  <si>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</si>
  <si>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</si>
  <si>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</si>
  <si>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</si>
  <si>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</si>
  <si>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</si>
  <si>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</si>
  <si>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</si>
  <si>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</si>
  <si>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</si>
  <si>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</si>
  <si>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</si>
  <si>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</si>
  <si>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</si>
  <si>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</si>
  <si>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</si>
  <si>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</si>
  <si>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</si>
  <si>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</si>
  <si>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</si>
  <si>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</si>
  <si>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</si>
  <si>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</si>
  <si>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</si>
  <si>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</si>
  <si>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</si>
  <si>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</si>
  <si>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</si>
  <si>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</si>
  <si>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</si>
  <si>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</si>
  <si>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</si>
  <si>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</si>
  <si>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</si>
  <si>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</si>
  <si>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</si>
  <si>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</si>
  <si>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</si>
  <si>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</si>
  <si>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</si>
  <si>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</si>
  <si>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</si>
  <si>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</si>
  <si>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</si>
  <si>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</si>
  <si>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</si>
  <si>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</si>
  <si>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</si>
  <si>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</si>
  <si>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</si>
  <si>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</si>
  <si>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</si>
  <si>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</si>
  <si>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</si>
  <si>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</si>
  <si>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</si>
  <si>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</si>
  <si>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</si>
  <si>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</si>
  <si>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</si>
  <si>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</si>
  <si>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</si>
  <si>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</si>
  <si>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</si>
  <si>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</si>
  <si>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</si>
  <si>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</si>
  <si>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</si>
  <si>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</si>
  <si>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</si>
  <si>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</si>
  <si>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</si>
  <si>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</si>
  <si>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</si>
  <si>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</si>
  <si>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</si>
  <si>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</si>
  <si>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</si>
  <si>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</si>
  <si>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</si>
  <si>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</si>
  <si>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</si>
  <si>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</si>
  <si>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</si>
  <si>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</si>
  <si>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</si>
  <si>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</si>
  <si>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</si>
  <si>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</si>
  <si>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</si>
  <si>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</si>
  <si>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</si>
  <si>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</si>
  <si>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</si>
  <si>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</si>
  <si>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</si>
  <si>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</si>
  <si>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</si>
  <si>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</si>
  <si>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</si>
  <si>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</si>
  <si>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</si>
  <si>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</si>
  <si>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</si>
  <si>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</si>
  <si>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</si>
  <si>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</si>
  <si>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</si>
  <si>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</si>
  <si>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</si>
  <si>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</si>
  <si>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</si>
  <si>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</si>
  <si>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</si>
  <si>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</si>
  <si>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</si>
  <si>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</si>
  <si>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</si>
  <si>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</si>
  <si>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</si>
  <si>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</si>
  <si>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</si>
  <si>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</si>
  <si>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</si>
  <si>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</si>
  <si>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</si>
  <si>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</si>
  <si>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</si>
  <si>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</si>
  <si>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</si>
  <si>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</si>
  <si>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</si>
  <si>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</si>
  <si>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</si>
  <si>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</si>
  <si>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</si>
  <si>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</si>
  <si>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</si>
  <si>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</si>
  <si>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</si>
  <si>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</si>
  <si>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</si>
  <si>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</si>
  <si>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</si>
  <si>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</si>
  <si>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</si>
  <si>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</si>
  <si>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</si>
  <si>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</si>
  <si>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</si>
  <si>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</si>
  <si>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</si>
  <si>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</si>
  <si>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</si>
  <si>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</si>
  <si>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</si>
  <si>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</si>
  <si>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</si>
  <si>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</si>
  <si>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</si>
  <si>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</si>
  <si>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</si>
  <si>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</si>
  <si>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</si>
  <si>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</si>
  <si>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</si>
  <si>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</si>
  <si>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</si>
  <si>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</si>
  <si>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</si>
  <si>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</si>
  <si>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</si>
  <si>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</si>
  <si>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</si>
  <si>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</si>
  <si>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</si>
  <si>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</si>
  <si>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</si>
  <si>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</si>
  <si>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</si>
  <si>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</si>
  <si>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</si>
  <si>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</si>
  <si>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</si>
  <si>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</si>
  <si>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</si>
  <si>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</si>
  <si>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</si>
  <si>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</si>
  <si>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</si>
  <si>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</si>
  <si>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</si>
  <si>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</si>
  <si>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</si>
  <si>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</si>
  <si>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</si>
  <si>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</si>
  <si>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</si>
  <si>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</si>
  <si>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</si>
  <si>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</si>
  <si>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</si>
  <si>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</si>
  <si>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</si>
  <si>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</si>
  <si>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</si>
  <si>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</si>
  <si>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</si>
  <si>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</si>
  <si>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</si>
  <si>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</si>
  <si>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</si>
  <si>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</si>
  <si>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</si>
  <si>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</si>
  <si>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</si>
  <si>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</si>
  <si>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</si>
  <si>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</si>
  <si>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</si>
  <si>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</si>
  <si>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</si>
  <si>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</si>
  <si>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</si>
  <si>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</si>
  <si>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</si>
  <si>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</si>
  <si>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</si>
  <si>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</si>
  <si>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</si>
  <si>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</si>
  <si>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</si>
  <si>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</si>
  <si>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</si>
  <si>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</si>
  <si>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</si>
  <si>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</si>
  <si>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</si>
  <si>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</si>
  <si>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</si>
  <si>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</si>
  <si>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</si>
  <si>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</si>
  <si>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</si>
  <si>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</si>
  <si>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</si>
  <si>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</si>
  <si>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</si>
  <si>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</si>
  <si>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</si>
  <si>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</si>
  <si>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</si>
  <si>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</si>
  <si>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</si>
  <si>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</si>
  <si>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</si>
  <si>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</si>
  <si>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</si>
  <si>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</si>
  <si>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</si>
  <si>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</si>
  <si>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</si>
  <si>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</si>
  <si>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</si>
  <si>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</si>
  <si>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</si>
  <si>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</si>
  <si>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</si>
  <si>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</si>
  <si>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</si>
  <si>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</si>
  <si>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</si>
  <si>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</si>
  <si>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</si>
  <si>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</si>
  <si>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</si>
  <si>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</si>
  <si>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</si>
  <si>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</si>
  <si>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</si>
  <si>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</si>
  <si>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</si>
  <si>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</si>
  <si>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</si>
  <si>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</si>
  <si>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</si>
  <si>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</si>
  <si>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</si>
  <si>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</si>
  <si>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</si>
  <si>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</si>
  <si>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</si>
  <si>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</si>
  <si>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</si>
  <si>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</si>
  <si>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</si>
  <si>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</si>
  <si>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</si>
  <si>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</si>
  <si>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</si>
  <si>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</si>
  <si>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</si>
  <si>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</si>
  <si>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</si>
  <si>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</si>
  <si>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</si>
  <si>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</si>
  <si>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</si>
  <si>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</si>
  <si>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</si>
  <si>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</si>
  <si>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</si>
  <si>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</si>
  <si>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</si>
  <si>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</si>
  <si>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</si>
  <si>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</si>
  <si>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</si>
  <si>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</si>
  <si>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</si>
  <si>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</si>
  <si>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</si>
  <si>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</si>
  <si>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</si>
  <si>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</si>
  <si>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</si>
  <si>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</si>
  <si>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</si>
  <si>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</si>
  <si>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</si>
  <si>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</si>
  <si>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</si>
  <si>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</si>
  <si>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</si>
  <si>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</si>
  <si>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</si>
  <si>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</si>
  <si>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</si>
  <si>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</si>
  <si>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</si>
  <si>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</si>
  <si>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</si>
  <si>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</si>
  <si>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</si>
  <si>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</si>
  <si>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</si>
  <si>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</si>
  <si>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</si>
  <si>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</si>
  <si>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</si>
  <si>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</si>
  <si>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</si>
  <si>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</si>
  <si>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</si>
  <si>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</si>
  <si>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</si>
  <si>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</si>
  <si>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</si>
  <si>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</si>
  <si>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</si>
  <si>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</si>
  <si>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</si>
  <si>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</si>
  <si>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</si>
  <si>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</si>
  <si>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</si>
  <si>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</si>
  <si>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</si>
  <si>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</si>
  <si>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</si>
  <si>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</si>
  <si>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</si>
  <si>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</si>
  <si>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</si>
  <si>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</si>
  <si>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</si>
  <si>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</si>
  <si>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</si>
  <si>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</si>
  <si>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</si>
  <si>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</si>
  <si>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</si>
  <si>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</si>
  <si>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</si>
  <si>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</si>
  <si>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</si>
  <si>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</si>
  <si>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</si>
  <si>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</si>
  <si>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</si>
  <si>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</si>
  <si>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</si>
  <si>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</si>
  <si>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</si>
  <si>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</si>
  <si>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</si>
  <si>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</si>
  <si>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</si>
  <si>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</si>
  <si>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</si>
  <si>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</si>
  <si>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</si>
  <si>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</si>
  <si>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</si>
  <si>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</si>
  <si>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</si>
  <si>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</si>
  <si>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</si>
  <si>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</si>
  <si>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</si>
  <si>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</si>
  <si>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</si>
  <si>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</si>
  <si>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</si>
  <si>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</si>
  <si>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</si>
  <si>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</si>
  <si>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</si>
  <si>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</si>
  <si>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</si>
  <si>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</si>
  <si>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</si>
  <si>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</si>
  <si>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</si>
  <si>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</si>
  <si>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</si>
  <si>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</si>
  <si>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</si>
  <si>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</si>
  <si>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</si>
  <si>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</si>
  <si>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</si>
  <si>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</si>
  <si>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</si>
  <si>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</si>
  <si>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</si>
  <si>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</si>
  <si>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</si>
  <si>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</si>
  <si>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</si>
  <si>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</si>
  <si>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</si>
  <si>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</si>
  <si>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</si>
  <si>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</si>
  <si>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</si>
  <si>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</si>
  <si>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</si>
  <si>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</si>
  <si>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</si>
  <si>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</si>
  <si>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</si>
  <si>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</si>
  <si>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</si>
  <si>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</si>
  <si>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</si>
  <si>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</si>
  <si>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</si>
  <si>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</si>
  <si>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</si>
  <si>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</si>
  <si>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</si>
  <si>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</si>
  <si>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</si>
  <si>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</si>
  <si>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</si>
  <si>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</si>
  <si>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</si>
  <si>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</si>
  <si>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</si>
  <si>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</si>
  <si>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</si>
  <si>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</si>
  <si>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</si>
  <si>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</si>
  <si>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</si>
  <si>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</si>
  <si>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</si>
  <si>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</si>
  <si>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</si>
  <si>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</si>
  <si>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</si>
  <si>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</si>
  <si>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</si>
  <si>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</si>
  <si>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</si>
  <si>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</si>
  <si>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</si>
  <si>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</si>
  <si>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</si>
  <si>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</si>
  <si>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</si>
  <si>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</si>
  <si>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</si>
  <si>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</si>
  <si>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</si>
  <si>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</si>
  <si>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</si>
  <si>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</si>
  <si>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</si>
  <si>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</si>
  <si>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</si>
  <si>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</si>
  <si>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</si>
  <si>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</si>
  <si>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</si>
  <si>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</si>
  <si>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</si>
  <si>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</si>
  <si>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</si>
  <si>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</si>
  <si>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</si>
  <si>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</si>
  <si>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</si>
  <si>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</si>
  <si>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</si>
  <si>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</si>
  <si>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</si>
  <si>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</si>
  <si>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</si>
  <si>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</si>
  <si>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</si>
  <si>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</si>
  <si>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</si>
  <si>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</si>
  <si>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</si>
  <si>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</si>
  <si>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</si>
  <si>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</si>
  <si>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</si>
  <si>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</si>
  <si>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</si>
  <si>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</si>
  <si>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</si>
  <si>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</si>
  <si>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</si>
  <si>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</si>
  <si>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</si>
  <si>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</si>
  <si>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</si>
  <si>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</si>
  <si>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</si>
  <si>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</si>
  <si>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</si>
  <si>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</si>
  <si>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</si>
  <si>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</si>
  <si>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</si>
  <si>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</si>
  <si>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</si>
  <si>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</si>
  <si>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</si>
  <si>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</si>
  <si>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</si>
  <si>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</si>
  <si>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</si>
  <si>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</si>
  <si>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</si>
  <si>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</si>
  <si>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</si>
  <si>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</si>
  <si>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</si>
  <si>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</si>
  <si>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</si>
  <si>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</si>
  <si>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</si>
  <si>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</si>
  <si>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</si>
  <si>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</si>
  <si>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</si>
  <si>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</si>
  <si>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</si>
  <si>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</si>
  <si>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</si>
  <si>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</si>
  <si>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</si>
  <si>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</si>
  <si>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</si>
  <si>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</si>
  <si>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</si>
  <si>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</si>
  <si>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</si>
  <si>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</si>
  <si>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</si>
  <si>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</si>
  <si>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</si>
  <si>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</si>
  <si>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</si>
  <si>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</si>
  <si>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</si>
  <si>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</si>
  <si>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</si>
  <si>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</si>
  <si>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</si>
  <si>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</si>
  <si>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</si>
  <si>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</si>
  <si>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</si>
  <si>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</si>
  <si>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</si>
  <si>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</si>
  <si>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</si>
  <si>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</si>
  <si>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</si>
  <si>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</si>
  <si>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</si>
  <si>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</si>
  <si>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</si>
  <si>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</si>
  <si>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</si>
  <si>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</si>
  <si>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</si>
  <si>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</si>
  <si>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</si>
  <si>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</si>
  <si>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</si>
  <si>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</si>
  <si>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</si>
  <si>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</si>
  <si>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</si>
  <si>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</si>
  <si>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</si>
  <si>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</si>
  <si>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</si>
  <si>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</si>
  <si>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</si>
  <si>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</si>
  <si>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</si>
  <si>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</si>
  <si>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</si>
  <si>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</si>
  <si>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</si>
  <si>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</si>
  <si>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</si>
  <si>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</si>
  <si>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</si>
  <si>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</si>
  <si>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</si>
  <si>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</si>
  <si>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</si>
  <si>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</si>
  <si>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</si>
  <si>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</si>
  <si>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</si>
  <si>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</si>
  <si>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</si>
  <si>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</si>
  <si>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</si>
  <si>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</si>
  <si>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</si>
  <si>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</si>
  <si>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</si>
  <si>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</si>
  <si>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</si>
  <si>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</si>
  <si>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</si>
  <si>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</si>
  <si>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</si>
  <si>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</si>
  <si>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</si>
  <si>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</si>
  <si>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</si>
  <si>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</si>
  <si>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</si>
  <si>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</si>
  <si>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</si>
  <si>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</si>
  <si>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</si>
  <si>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</si>
  <si>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</si>
  <si>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</si>
  <si>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</si>
  <si>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</si>
  <si>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</si>
  <si>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</si>
  <si>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</si>
  <si>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</si>
  <si>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</si>
  <si>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</si>
  <si>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</si>
  <si>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</si>
  <si>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</si>
  <si>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</si>
  <si>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</si>
  <si>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</si>
  <si>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</si>
  <si>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</si>
  <si>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</si>
  <si>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</si>
  <si>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</si>
  <si>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</si>
  <si>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</si>
  <si>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</si>
  <si>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</si>
  <si>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</si>
  <si>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</si>
  <si>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</si>
  <si>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</si>
  <si>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</si>
  <si>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</si>
  <si>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</si>
  <si>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</si>
  <si>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</si>
  <si>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</si>
  <si>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</si>
  <si>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</si>
  <si>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</si>
  <si>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</si>
  <si>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</si>
  <si>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</si>
  <si>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</si>
  <si>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</si>
  <si>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</si>
  <si>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</si>
  <si>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</si>
  <si>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</si>
  <si>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</si>
  <si>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</si>
  <si>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</si>
  <si>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</si>
  <si>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</si>
  <si>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</si>
  <si>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</si>
  <si>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</si>
  <si>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</si>
  <si>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</si>
  <si>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</si>
  <si>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</si>
  <si>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</si>
  <si>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</si>
  <si>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</si>
  <si>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</si>
  <si>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</si>
  <si>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</si>
  <si>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</si>
  <si>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</si>
  <si>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</si>
  <si>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</si>
  <si>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</si>
  <si>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</si>
  <si>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</si>
  <si>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</si>
  <si>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</si>
  <si>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</si>
  <si>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</si>
  <si>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</si>
  <si>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</si>
  <si>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</si>
  <si>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</si>
  <si>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</si>
  <si>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</si>
  <si>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</si>
  <si>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</si>
  <si>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</si>
  <si>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</si>
  <si>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</si>
  <si>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</si>
  <si>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</si>
  <si>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</si>
  <si>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</si>
  <si>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</si>
  <si>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</si>
  <si>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</si>
  <si>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</si>
  <si>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</si>
  <si>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</si>
  <si>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</si>
  <si>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</si>
  <si>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</si>
  <si>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</si>
  <si>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</si>
  <si>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</si>
  <si>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</si>
  <si>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</si>
  <si>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</si>
  <si>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</si>
  <si>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</si>
  <si>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</si>
  <si>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</si>
  <si>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</si>
  <si>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</si>
  <si>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</si>
  <si>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</si>
  <si>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</si>
  <si>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</si>
  <si>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</si>
  <si>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</si>
  <si>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</si>
  <si>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</si>
  <si>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</si>
  <si>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</si>
  <si>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</si>
  <si>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</si>
  <si>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</si>
  <si>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</si>
  <si>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</si>
  <si>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</si>
  <si>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</si>
  <si>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</si>
  <si>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</si>
  <si>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</si>
  <si>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</si>
  <si>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</si>
  <si>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</si>
  <si>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</si>
  <si>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</si>
  <si>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</si>
  <si>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</si>
  <si>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</si>
  <si>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</si>
  <si>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</si>
  <si>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</si>
  <si>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</si>
  <si>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</si>
  <si>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</si>
  <si>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</si>
  <si>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</si>
  <si>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</si>
  <si>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</si>
  <si>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</si>
  <si>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</si>
  <si>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</si>
  <si>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</si>
  <si>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</si>
  <si>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</si>
  <si>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</si>
  <si>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</si>
  <si>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</si>
  <si>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</si>
  <si>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</si>
  <si>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</si>
  <si>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</si>
  <si>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</si>
  <si>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</si>
  <si>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</si>
  <si>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</si>
  <si>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</si>
  <si>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</si>
  <si>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</si>
  <si>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</si>
  <si>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</si>
  <si>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</si>
  <si>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</si>
  <si>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</si>
  <si>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</si>
  <si>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</si>
  <si>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</si>
  <si>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</si>
  <si>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</si>
  <si>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</si>
  <si>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</si>
  <si>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</si>
  <si>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</si>
  <si>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</si>
  <si>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</si>
  <si>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</si>
  <si>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</si>
  <si>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</si>
  <si>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</si>
  <si>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</si>
  <si>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</si>
  <si>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</si>
  <si>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</si>
  <si>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</si>
  <si>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</si>
  <si>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</si>
  <si>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</si>
  <si>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</si>
  <si>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</si>
  <si>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</si>
  <si>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</si>
  <si>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</si>
  <si>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</si>
  <si>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</si>
  <si>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</si>
  <si>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</si>
  <si>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</si>
  <si>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</si>
  <si>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</si>
  <si>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</si>
  <si>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</si>
  <si>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</si>
  <si>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</si>
  <si>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</si>
  <si>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</si>
  <si>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</si>
  <si>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</si>
  <si>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</si>
  <si>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</si>
  <si>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</si>
  <si>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</si>
  <si>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</si>
  <si>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</si>
  <si>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</si>
  <si>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</si>
  <si>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</si>
  <si>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</si>
  <si>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</si>
  <si>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</si>
  <si>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</si>
  <si>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</si>
  <si>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</si>
  <si>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</si>
  <si>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</si>
  <si>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</si>
  <si>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</si>
  <si>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</si>
  <si>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</si>
  <si>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</si>
  <si>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</si>
  <si>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</si>
  <si>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</si>
  <si>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</si>
  <si>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</si>
  <si>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</si>
  <si>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</si>
  <si>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</si>
  <si>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</si>
  <si>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</si>
  <si>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</si>
  <si>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</si>
  <si>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</si>
  <si>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</si>
  <si>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</si>
  <si>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</si>
  <si>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</si>
  <si>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</si>
  <si>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</si>
  <si>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</si>
  <si>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</si>
  <si>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</si>
  <si>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</si>
  <si>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</si>
  <si>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</si>
  <si>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</si>
  <si>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</si>
  <si>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</si>
  <si>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</si>
  <si>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</si>
  <si>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</si>
  <si>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</si>
  <si>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</si>
  <si>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</si>
  <si>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</si>
  <si>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</si>
  <si>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</si>
  <si>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</si>
  <si>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</si>
  <si>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</si>
  <si>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</si>
  <si>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</si>
  <si>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</si>
  <si>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</si>
  <si>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</si>
  <si>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</si>
  <si>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</si>
  <si>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</si>
  <si>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</si>
  <si>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</si>
  <si>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</si>
  <si>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</si>
  <si>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</si>
  <si>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</si>
  <si>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</si>
  <si>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</si>
  <si>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</si>
  <si>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</si>
  <si>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</si>
  <si>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</si>
  <si>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</si>
  <si>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</si>
  <si>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</si>
  <si>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</si>
  <si>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</si>
  <si>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</si>
  <si>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</si>
  <si>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</si>
  <si>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</si>
  <si>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</si>
  <si>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</si>
  <si>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</si>
  <si>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</si>
  <si>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</si>
  <si>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</si>
  <si>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</si>
  <si>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</si>
  <si>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</si>
  <si>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</si>
  <si>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</si>
  <si>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</si>
  <si>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</si>
  <si>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</si>
  <si>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</si>
  <si>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</si>
  <si>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</si>
  <si>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</si>
  <si>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</si>
  <si>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</si>
  <si>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</si>
  <si>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</si>
  <si>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</si>
  <si>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</si>
  <si>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</si>
  <si>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</si>
  <si>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</si>
  <si>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</si>
  <si>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</si>
  <si>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</si>
  <si>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</si>
  <si>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</si>
  <si>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</si>
  <si>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</si>
  <si>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</si>
  <si>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</si>
  <si>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</si>
  <si>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</si>
  <si>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</si>
  <si>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</si>
  <si>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</si>
  <si>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</si>
  <si>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</si>
  <si>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</si>
  <si>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</si>
  <si>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</si>
  <si>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</si>
  <si>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</si>
  <si>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</si>
  <si>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</si>
  <si>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</si>
  <si>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</si>
  <si>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</si>
  <si>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</si>
  <si>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</si>
  <si>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</si>
  <si>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</si>
  <si>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</si>
  <si>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</si>
  <si>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</si>
  <si>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</si>
  <si>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</si>
  <si>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</si>
  <si>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</si>
  <si>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</si>
  <si>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</si>
  <si>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</si>
  <si>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</si>
  <si>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</si>
  <si>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</si>
  <si>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</si>
  <si>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</si>
  <si>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</si>
  <si>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</si>
  <si>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</si>
  <si>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</si>
  <si>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</si>
  <si>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</si>
  <si>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</si>
  <si>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</si>
  <si>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</si>
  <si>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</si>
  <si>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</si>
  <si>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</si>
  <si>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</si>
  <si>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</si>
  <si>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</si>
  <si>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</si>
  <si>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</si>
  <si>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</si>
  <si>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</si>
  <si>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</si>
  <si>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</si>
  <si>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</si>
  <si>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</si>
  <si>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</si>
  <si>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</si>
  <si>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</si>
  <si>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</si>
  <si>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</si>
  <si>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</si>
  <si>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</si>
  <si>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</si>
  <si>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</si>
  <si>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</si>
  <si>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</si>
  <si>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</si>
  <si>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</si>
  <si>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</si>
  <si>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</si>
  <si>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</si>
  <si>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</si>
  <si>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</si>
  <si>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</si>
  <si>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</si>
  <si>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</si>
  <si>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</si>
  <si>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</si>
  <si>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</si>
  <si>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</si>
  <si>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</si>
  <si>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</si>
  <si>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</si>
  <si>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</si>
  <si>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</si>
  <si>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</si>
  <si>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</si>
  <si>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</si>
  <si>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</si>
  <si>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</si>
  <si>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</si>
  <si>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</si>
  <si>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</si>
  <si>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</si>
  <si>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</si>
  <si>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</si>
  <si>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</si>
  <si>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</si>
  <si>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</si>
  <si>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</si>
  <si>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</si>
  <si>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</si>
  <si>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</si>
  <si>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</si>
  <si>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</si>
  <si>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</si>
  <si>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</si>
  <si>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</si>
  <si>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</si>
  <si>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</si>
  <si>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</si>
  <si>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</si>
  <si>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</si>
  <si>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</si>
  <si>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</si>
  <si>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</si>
  <si>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</si>
  <si>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</si>
  <si>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</si>
  <si>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</si>
  <si>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</si>
  <si>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</si>
  <si>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</si>
  <si>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</si>
  <si>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</si>
  <si>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</si>
  <si>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</si>
  <si>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</si>
  <si>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</si>
  <si>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</si>
  <si>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</si>
  <si>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</si>
  <si>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</si>
  <si>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</si>
  <si>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</si>
  <si>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</si>
  <si>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</si>
  <si>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</si>
  <si>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</si>
  <si>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</si>
  <si>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</si>
  <si>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</si>
  <si>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</si>
  <si>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</si>
  <si>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</si>
  <si>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</si>
  <si>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</si>
  <si>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</si>
  <si>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</si>
  <si>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</si>
  <si>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</si>
  <si>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</si>
  <si>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</si>
  <si>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</si>
  <si>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</si>
  <si>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</si>
  <si>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</si>
  <si>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</si>
  <si>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</si>
  <si>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</si>
  <si>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</si>
  <si>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</si>
  <si>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</si>
  <si>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</si>
  <si>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</si>
  <si>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</si>
  <si>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</si>
  <si>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</si>
  <si>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</si>
  <si>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</si>
  <si>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</si>
  <si>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</si>
  <si>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</si>
  <si>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</si>
  <si>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</si>
  <si>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</si>
  <si>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</si>
  <si>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</si>
  <si>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</si>
  <si>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</si>
  <si>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</si>
  <si>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</si>
  <si>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</si>
  <si>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</si>
  <si>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</si>
  <si>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</si>
  <si>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</si>
  <si>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</si>
  <si>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</si>
  <si>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</si>
  <si>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</si>
  <si>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</si>
  <si>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</si>
  <si>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</si>
  <si>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</si>
  <si>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</si>
  <si>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</si>
  <si>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</si>
  <si>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</si>
  <si>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</si>
  <si>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</si>
  <si>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</si>
  <si>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</si>
  <si>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</si>
  <si>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</si>
  <si>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</si>
  <si>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</si>
  <si>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</si>
  <si>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</si>
  <si>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</si>
  <si>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</si>
  <si>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</si>
  <si>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</si>
  <si>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</si>
  <si>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</si>
  <si>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</si>
  <si>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</si>
  <si>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</si>
  <si>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</si>
  <si>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</si>
  <si>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</si>
  <si>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</si>
  <si>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</si>
  <si>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</si>
  <si>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</si>
  <si>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</si>
  <si>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</si>
  <si>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</si>
  <si>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</si>
  <si>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</si>
  <si>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</si>
  <si>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</si>
  <si>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</si>
  <si>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</si>
  <si>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</si>
  <si>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</si>
  <si>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</si>
  <si>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</si>
  <si>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</si>
  <si>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</si>
  <si>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</si>
  <si>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</si>
  <si>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</si>
  <si>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</si>
  <si>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</si>
  <si>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</si>
  <si>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</si>
  <si>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</si>
  <si>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</si>
  <si>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</si>
  <si>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</si>
  <si>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</si>
  <si>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</si>
  <si>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</si>
  <si>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</si>
  <si>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</si>
  <si>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</si>
  <si>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</si>
  <si>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</si>
  <si>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</si>
  <si>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</si>
  <si>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</si>
  <si>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</si>
  <si>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</si>
  <si>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</si>
  <si>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</si>
  <si>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</si>
  <si>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</si>
  <si>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</si>
  <si>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</si>
  <si>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</si>
  <si>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</si>
  <si>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</si>
  <si>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</si>
  <si>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</si>
  <si>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</si>
  <si>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</si>
  <si>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</si>
  <si>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</si>
  <si>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</si>
  <si>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</si>
  <si>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</si>
  <si>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</si>
  <si>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</si>
  <si>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</si>
  <si>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</si>
  <si>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</si>
  <si>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</si>
  <si>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</si>
  <si>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</si>
  <si>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</si>
  <si>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</si>
  <si>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</si>
  <si>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</si>
  <si>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</si>
  <si>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</si>
  <si>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</si>
  <si>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</si>
  <si>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</si>
  <si>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</si>
  <si>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</si>
  <si>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</si>
  <si>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</si>
  <si>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</si>
  <si>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</si>
  <si>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</si>
  <si>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</si>
  <si>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</si>
  <si>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</si>
  <si>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</si>
  <si>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</si>
  <si>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</si>
  <si>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</si>
  <si>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</si>
  <si>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</si>
  <si>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</si>
  <si>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</si>
  <si>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</si>
  <si>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</si>
  <si>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</si>
  <si>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</si>
  <si>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</si>
  <si>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</si>
  <si>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</si>
  <si>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</si>
  <si>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</si>
  <si>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</si>
  <si>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</si>
  <si>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</si>
  <si>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</si>
  <si>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</si>
  <si>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</si>
  <si>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</si>
  <si>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</si>
  <si>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</si>
  <si>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</si>
  <si>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</si>
  <si>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</si>
  <si>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</si>
  <si>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</si>
  <si>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</si>
  <si>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</si>
  <si>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</si>
  <si>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</si>
  <si>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</si>
  <si>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</si>
  <si>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</si>
  <si>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</si>
  <si>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</si>
  <si>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</si>
  <si>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</si>
  <si>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</si>
  <si>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</si>
  <si>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</si>
  <si>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</si>
  <si>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</si>
  <si>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</si>
  <si>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</si>
  <si>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</si>
  <si>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</si>
  <si>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</si>
  <si>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</si>
  <si>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</si>
  <si>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</si>
  <si>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</si>
  <si>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</si>
  <si>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</si>
  <si>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</si>
  <si>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</si>
  <si>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</si>
  <si>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</si>
  <si>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</si>
  <si>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</si>
  <si>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</si>
  <si>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</si>
  <si>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</si>
  <si>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</si>
  <si>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</si>
  <si>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</si>
  <si>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</si>
  <si>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</si>
  <si>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</si>
  <si>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</si>
  <si>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</si>
  <si>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</si>
  <si>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</si>
  <si>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</si>
  <si>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</si>
  <si>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</si>
  <si>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</si>
  <si>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</si>
  <si>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</si>
  <si>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</si>
  <si>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</si>
  <si>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</si>
  <si>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</si>
  <si>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</si>
  <si>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</si>
  <si>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</si>
  <si>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</si>
  <si>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</si>
  <si>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</si>
  <si>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</si>
  <si>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</si>
  <si>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</si>
  <si>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</si>
  <si>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</si>
  <si>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</si>
  <si>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</si>
  <si>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</si>
  <si>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</si>
  <si>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</si>
  <si>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</si>
  <si>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</si>
  <si>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</si>
  <si>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</si>
  <si>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</si>
  <si>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</si>
  <si>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</si>
  <si>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</si>
  <si>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</si>
  <si>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</si>
  <si>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</si>
  <si>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</si>
  <si>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</si>
  <si>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</si>
  <si>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</si>
  <si>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</si>
  <si>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</si>
  <si>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</si>
  <si>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</si>
  <si>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</si>
  <si>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</si>
  <si>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</si>
  <si>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</si>
  <si>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</si>
  <si>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</si>
  <si>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</si>
  <si>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</si>
  <si>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</si>
  <si>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</si>
  <si>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</si>
  <si>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</si>
  <si>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</si>
  <si>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</si>
  <si>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</si>
  <si>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</si>
  <si>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</si>
  <si>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</si>
  <si>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</si>
  <si>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</si>
  <si>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</si>
  <si>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</si>
  <si>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</si>
  <si>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</si>
  <si>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</si>
  <si>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</si>
  <si>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</si>
  <si>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</si>
  <si>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</si>
  <si>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</si>
  <si>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</si>
  <si>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</si>
  <si>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</si>
  <si>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</si>
  <si>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</si>
  <si>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</si>
  <si>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</si>
  <si>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</si>
  <si>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</si>
  <si>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</si>
  <si>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</si>
  <si>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</si>
  <si>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</si>
  <si>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</si>
  <si>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</si>
  <si>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</si>
  <si>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</si>
  <si>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</si>
  <si>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</si>
  <si>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</si>
  <si>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</si>
  <si>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</si>
  <si>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</si>
  <si>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</si>
  <si>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</si>
  <si>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</si>
  <si>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</si>
  <si>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</si>
  <si>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</si>
  <si>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</si>
  <si>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</si>
  <si>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</si>
  <si>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</si>
  <si>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</si>
  <si>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</si>
  <si>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</si>
  <si>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</si>
  <si>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</si>
  <si>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</si>
  <si>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</si>
  <si>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</si>
  <si>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</si>
  <si>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</si>
  <si>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</si>
  <si>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</si>
  <si>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</si>
  <si>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</si>
  <si>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</si>
  <si>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</si>
  <si>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</si>
  <si>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</si>
  <si>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</si>
  <si>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</si>
  <si>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</si>
  <si>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</si>
  <si>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</si>
  <si>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</si>
  <si>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</si>
  <si>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</si>
  <si>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</si>
  <si>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</si>
  <si>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</si>
  <si>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</si>
  <si>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</si>
  <si>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</si>
  <si>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</si>
  <si>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</si>
  <si>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</si>
  <si>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</si>
  <si>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</si>
  <si>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</si>
  <si>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</si>
  <si>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</si>
  <si>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</si>
  <si>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</si>
  <si>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</si>
  <si>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</si>
  <si>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</si>
  <si>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</si>
  <si>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</si>
  <si>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</si>
  <si>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</si>
  <si>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</si>
  <si>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</si>
  <si>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</si>
  <si>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</si>
  <si>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</si>
  <si>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</si>
  <si>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</si>
  <si>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</si>
  <si>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</si>
  <si>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</si>
  <si>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</si>
  <si>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</si>
  <si>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</si>
  <si>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</si>
  <si>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</si>
  <si>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</si>
  <si>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</si>
  <si>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</si>
  <si>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</si>
  <si>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</si>
  <si>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</si>
  <si>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</si>
  <si>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</si>
  <si>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</si>
  <si>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</si>
  <si>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</si>
  <si>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</si>
  <si>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</si>
  <si>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</si>
  <si>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</si>
  <si>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</si>
  <si>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</si>
  <si>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</si>
  <si>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</si>
  <si>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</si>
  <si>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</si>
  <si>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</si>
  <si>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</si>
  <si>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</si>
  <si>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</si>
  <si>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</si>
  <si>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</si>
  <si>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</si>
  <si>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</si>
  <si>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</si>
  <si>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</si>
  <si>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</si>
  <si>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</si>
  <si>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</si>
  <si>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</si>
  <si>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</si>
  <si>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</si>
  <si>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</si>
  <si>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</si>
  <si>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</si>
  <si>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</si>
  <si>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</si>
  <si>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</si>
  <si>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</si>
  <si>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</si>
  <si>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</si>
  <si>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</si>
  <si>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</si>
  <si>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</si>
  <si>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</si>
  <si>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</si>
  <si>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</si>
  <si>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</si>
  <si>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</si>
  <si>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</si>
  <si>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</si>
  <si>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</si>
  <si>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</si>
  <si>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</si>
  <si>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</si>
  <si>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</si>
  <si>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</si>
  <si>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</si>
  <si>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</si>
  <si>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</si>
  <si>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</si>
  <si>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</si>
  <si>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</si>
  <si>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</si>
  <si>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</si>
  <si>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</si>
  <si>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</si>
  <si>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</si>
  <si>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</si>
  <si>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</si>
  <si>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</si>
  <si>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</si>
  <si>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</si>
  <si>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</si>
  <si>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</si>
  <si>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</si>
  <si>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</si>
  <si>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</si>
  <si>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</si>
  <si>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</si>
  <si>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</si>
  <si>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</si>
  <si>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</si>
  <si>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</si>
  <si>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</si>
  <si>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</si>
  <si>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</si>
  <si>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</si>
  <si>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</si>
  <si>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</si>
  <si>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</si>
  <si>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</si>
  <si>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</si>
  <si>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</si>
  <si>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</si>
  <si>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</si>
  <si>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</si>
  <si>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</si>
  <si>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</si>
  <si>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</si>
  <si>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</si>
  <si>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</si>
  <si>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</si>
  <si>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</si>
  <si>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</si>
  <si>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</si>
  <si>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</si>
  <si>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</si>
  <si>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</si>
  <si>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</si>
  <si>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</si>
  <si>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</si>
  <si>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</si>
  <si>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</si>
  <si>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</si>
  <si>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</si>
  <si>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</si>
  <si>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</si>
  <si>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</si>
  <si>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</si>
  <si>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</si>
  <si>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</si>
  <si>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</si>
  <si>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</si>
  <si>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</si>
  <si>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</si>
  <si>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</si>
  <si>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</si>
  <si>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</si>
  <si>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</si>
  <si>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</si>
  <si>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</si>
  <si>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</si>
  <si>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</si>
  <si>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</si>
  <si>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</si>
  <si>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</si>
  <si>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</si>
  <si>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</si>
  <si>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</si>
  <si>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</si>
  <si>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</si>
  <si>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</si>
  <si>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</si>
  <si>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</si>
  <si>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</si>
  <si>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</si>
  <si>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</si>
  <si>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</si>
  <si>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</si>
  <si>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</si>
  <si>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</si>
  <si>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</si>
  <si>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</si>
  <si>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</si>
  <si>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</si>
  <si>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</si>
  <si>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</si>
  <si>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</si>
  <si>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</si>
  <si>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</si>
  <si>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</si>
  <si>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</si>
  <si>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</si>
  <si>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</si>
  <si>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</si>
  <si>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</si>
  <si>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</si>
  <si>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</si>
  <si>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</si>
  <si>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</si>
  <si>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</si>
  <si>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</si>
  <si>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</si>
  <si>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</si>
  <si>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</si>
  <si>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</si>
  <si>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</si>
  <si>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</si>
  <si>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</si>
  <si>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</si>
  <si>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</si>
  <si>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</si>
  <si>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</si>
  <si>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</si>
  <si>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</si>
  <si>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</si>
  <si>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</si>
  <si>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</si>
  <si>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</si>
  <si>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</si>
  <si>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</si>
  <si>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</si>
  <si>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</si>
  <si>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</si>
  <si>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</si>
  <si>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</si>
  <si>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</si>
  <si>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</si>
  <si>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</si>
  <si>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</si>
  <si>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</si>
  <si>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</si>
  <si>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</si>
  <si>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</si>
  <si>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</si>
  <si>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</si>
  <si>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</si>
  <si>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</si>
  <si>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</si>
  <si>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</si>
  <si>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</si>
  <si>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</si>
  <si>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</si>
  <si>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</si>
  <si>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</si>
  <si>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</si>
  <si>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</si>
  <si>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</si>
  <si>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</si>
  <si>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</si>
  <si>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</si>
  <si>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</si>
  <si>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</si>
  <si>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</si>
  <si>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</si>
  <si>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</si>
  <si>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</si>
  <si>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</si>
  <si>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</si>
  <si>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</si>
  <si>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</si>
  <si>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</si>
  <si>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</si>
  <si>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</si>
  <si>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</si>
  <si>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</si>
  <si>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</si>
  <si>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</si>
  <si>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</si>
  <si>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</si>
  <si>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</si>
  <si>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</si>
  <si>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</si>
  <si>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</si>
  <si>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</si>
  <si>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</si>
  <si>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</si>
  <si>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</si>
  <si>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</si>
  <si>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</si>
  <si>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</si>
  <si>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</si>
  <si>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</si>
  <si>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</si>
  <si>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</si>
  <si>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</si>
  <si>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</si>
  <si>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</si>
  <si>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</si>
  <si>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</si>
  <si>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</si>
  <si>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</si>
  <si>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</si>
  <si>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</si>
  <si>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</si>
  <si>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</si>
  <si>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</si>
  <si>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</si>
  <si>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</si>
  <si>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</si>
  <si>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</si>
  <si>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</si>
  <si>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</si>
  <si>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</si>
  <si>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</si>
  <si>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</si>
  <si>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</si>
  <si>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</si>
  <si>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</si>
  <si>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</si>
  <si>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</si>
  <si>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</si>
  <si>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</si>
  <si>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</si>
  <si>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</si>
  <si>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</si>
  <si>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</si>
  <si>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</si>
  <si>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</si>
  <si>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</si>
  <si>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</si>
  <si>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</si>
  <si>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</si>
  <si>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</si>
  <si>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</si>
  <si>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</si>
  <si>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</si>
  <si>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</si>
  <si>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</si>
  <si>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</si>
  <si>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</si>
  <si>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</si>
  <si>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</si>
  <si>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</si>
  <si>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</si>
  <si>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</si>
  <si>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</si>
  <si>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</si>
  <si>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</si>
  <si>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</si>
  <si>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</si>
  <si>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</si>
  <si>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</si>
  <si>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</si>
  <si>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</si>
  <si>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</si>
  <si>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</si>
  <si>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</si>
  <si>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</si>
  <si>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</si>
  <si>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</si>
  <si>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</si>
  <si>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</si>
  <si>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</si>
  <si>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</si>
  <si>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</si>
  <si>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</si>
  <si>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</si>
  <si>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</si>
  <si>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</si>
  <si>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</si>
  <si>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</si>
  <si>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</si>
  <si>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</si>
  <si>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</si>
  <si>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</si>
  <si>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</si>
  <si>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</si>
  <si>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</si>
  <si>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</si>
  <si>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</si>
  <si>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</si>
  <si>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</si>
  <si>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</si>
  <si>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</si>
  <si>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</si>
  <si>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</si>
  <si>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</si>
  <si>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</si>
  <si>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</si>
  <si>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</si>
  <si>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</si>
  <si>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</si>
  <si>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</si>
  <si>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</si>
  <si>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</si>
  <si>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</si>
  <si>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</si>
  <si>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</si>
  <si>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</si>
  <si>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</si>
  <si>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</si>
  <si>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</si>
  <si>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</si>
  <si>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</si>
  <si>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</si>
  <si>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</si>
  <si>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</si>
  <si>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</si>
  <si>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</si>
  <si>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</si>
  <si>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</si>
  <si>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</si>
  <si>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</si>
  <si>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</si>
  <si>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</si>
  <si>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</si>
  <si>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</si>
  <si>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</si>
  <si>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</si>
  <si>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</si>
  <si>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</si>
  <si>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</si>
  <si>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</si>
  <si>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</si>
  <si>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</si>
  <si>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</si>
  <si>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</si>
  <si>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</si>
  <si>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</si>
  <si>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</si>
  <si>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</si>
  <si>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</si>
  <si>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</si>
  <si>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</si>
  <si>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</si>
  <si>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</si>
  <si>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</si>
  <si>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</si>
  <si>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</si>
  <si>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</si>
  <si>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</si>
  <si>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</si>
  <si>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</si>
  <si>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</si>
  <si>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</si>
  <si>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</si>
  <si>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</si>
  <si>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</si>
  <si>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</si>
  <si>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</si>
  <si>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</si>
  <si>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</si>
  <si>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</si>
  <si>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</si>
  <si>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</si>
  <si>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</si>
  <si>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</si>
  <si>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</si>
  <si>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</si>
  <si>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</si>
  <si>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</si>
  <si>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</si>
  <si>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</si>
  <si>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</si>
  <si>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</si>
  <si>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</si>
  <si>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</si>
  <si>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</si>
  <si>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</si>
  <si>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</si>
  <si>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</si>
  <si>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</si>
  <si>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</si>
  <si>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</si>
  <si>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</si>
  <si>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</si>
  <si>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</si>
  <si>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</si>
  <si>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</si>
  <si>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</si>
  <si>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</si>
  <si>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</si>
  <si>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</si>
  <si>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</si>
  <si>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</si>
  <si>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</si>
  <si>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</si>
  <si>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</si>
  <si>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</si>
  <si>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</si>
  <si>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</si>
  <si>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</si>
  <si>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</si>
  <si>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</si>
  <si>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</si>
  <si>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</si>
  <si>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</si>
  <si>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</si>
  <si>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</si>
  <si>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</si>
  <si>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</si>
  <si>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</si>
  <si>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</si>
  <si>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</si>
  <si>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</si>
  <si>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</si>
  <si>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</si>
  <si>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</si>
  <si>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</si>
  <si>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</si>
  <si>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</si>
  <si>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</si>
  <si>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</si>
  <si>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</si>
  <si>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</si>
  <si>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</si>
  <si>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</si>
  <si>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</si>
  <si>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</si>
  <si>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</si>
  <si>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</si>
  <si>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</si>
  <si>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</si>
  <si>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</si>
  <si>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</si>
  <si>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</si>
  <si>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</si>
  <si>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</si>
  <si>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</si>
  <si>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</si>
  <si>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</si>
  <si>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</si>
  <si>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</si>
  <si>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</si>
  <si>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</si>
  <si>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</si>
  <si>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</si>
  <si>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</si>
  <si>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</si>
  <si>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</si>
  <si>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</si>
  <si>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</si>
  <si>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</si>
  <si>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</si>
  <si>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</si>
  <si>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</si>
  <si>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</si>
  <si>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</si>
  <si>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</si>
  <si>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</si>
  <si>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</si>
  <si>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</si>
  <si>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</si>
  <si>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</si>
  <si>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</si>
  <si>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</si>
  <si>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</si>
  <si>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</si>
  <si>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</si>
  <si>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</si>
  <si>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</si>
  <si>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</si>
  <si>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</si>
  <si>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</si>
  <si>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</si>
  <si>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</si>
  <si>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</si>
  <si>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</si>
  <si>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</si>
  <si>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</si>
  <si>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</si>
  <si>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</si>
  <si>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</si>
  <si>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</si>
  <si>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</si>
  <si>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</si>
  <si>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</si>
  <si>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</si>
  <si>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</si>
  <si>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</si>
  <si>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</si>
  <si>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</si>
  <si>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</si>
  <si>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</si>
  <si>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</si>
  <si>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</si>
  <si>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</si>
  <si>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</si>
  <si>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</si>
  <si>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</si>
  <si>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</si>
  <si>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</si>
  <si>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</si>
  <si>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</si>
  <si>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</si>
  <si>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</si>
  <si>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</si>
  <si>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</si>
  <si>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</si>
  <si>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</si>
  <si>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</si>
  <si>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</si>
  <si>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</si>
  <si>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</si>
  <si>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</si>
  <si>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</si>
  <si>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</si>
  <si>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</si>
  <si>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</si>
  <si>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</si>
  <si>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</si>
  <si>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</si>
  <si>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</si>
  <si>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</si>
  <si>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</si>
  <si>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</si>
  <si>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</si>
  <si>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</si>
  <si>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</si>
  <si>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</si>
  <si>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</si>
  <si>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</si>
  <si>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</si>
  <si>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</si>
  <si>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</si>
  <si>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</si>
  <si>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</si>
  <si>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</si>
  <si>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</si>
  <si>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</si>
  <si>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</si>
  <si>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</si>
  <si>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</si>
  <si>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</si>
  <si>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</si>
  <si>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</si>
  <si>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</si>
  <si>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</si>
  <si>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</si>
  <si>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</si>
  <si>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</si>
  <si>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</si>
  <si>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</si>
  <si>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</si>
  <si>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</si>
  <si>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</si>
  <si>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</si>
  <si>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</si>
  <si>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</si>
  <si>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</si>
  <si>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</si>
  <si>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</si>
  <si>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</si>
  <si>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</si>
  <si>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</si>
  <si>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</si>
  <si>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</si>
  <si>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</si>
  <si>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</si>
  <si>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</si>
  <si>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</si>
  <si>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</si>
  <si>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</si>
  <si>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</si>
  <si>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</si>
  <si>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</si>
  <si>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</si>
  <si>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</si>
  <si>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</si>
  <si>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</si>
  <si>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</si>
  <si>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</si>
  <si>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</si>
  <si>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</si>
  <si>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</si>
  <si>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</si>
  <si>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</si>
  <si>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</si>
  <si>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</si>
  <si>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</si>
  <si>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</si>
  <si>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</si>
  <si>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</si>
  <si>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</si>
  <si>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</si>
  <si>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</si>
  <si>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</si>
  <si>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</si>
  <si>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</si>
  <si>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</si>
  <si>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</si>
  <si>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</si>
  <si>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</si>
  <si>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</si>
  <si>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</si>
  <si>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</si>
  <si>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</si>
  <si>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</si>
  <si>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</si>
  <si>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</si>
  <si>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</si>
  <si>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</si>
  <si>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</si>
  <si>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</si>
  <si>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</si>
  <si>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</si>
  <si>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</si>
  <si>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</si>
  <si>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</si>
  <si>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</si>
  <si>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</si>
  <si>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</si>
  <si>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</si>
  <si>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</si>
  <si>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</si>
  <si>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</si>
  <si>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</si>
  <si>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</si>
  <si>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</si>
  <si>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</si>
  <si>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</si>
  <si>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</si>
  <si>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</si>
  <si>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</si>
  <si>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</si>
  <si>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</si>
  <si>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</si>
  <si>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</si>
  <si>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</si>
  <si>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</si>
  <si>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</si>
  <si>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</si>
  <si>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</si>
  <si>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</si>
  <si>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</si>
  <si>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</si>
  <si>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</si>
  <si>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</si>
  <si>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</si>
  <si>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</si>
  <si>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</si>
  <si>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</si>
  <si>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</si>
  <si>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</si>
  <si>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</si>
  <si>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</si>
  <si>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</si>
  <si>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</si>
  <si>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</si>
  <si>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</si>
  <si>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</si>
  <si>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</si>
  <si>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</si>
  <si>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</si>
  <si>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</si>
  <si>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</si>
  <si>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</si>
  <si>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</si>
  <si>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</si>
  <si>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</si>
  <si>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</si>
  <si>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</si>
  <si>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</si>
  <si>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</si>
  <si>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</si>
  <si>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</si>
  <si>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</si>
  <si>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</si>
  <si>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</si>
  <si>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</si>
  <si>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</si>
  <si>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</si>
  <si>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</si>
  <si>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</si>
  <si>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</si>
  <si>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</si>
  <si>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</si>
  <si>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</si>
  <si>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</si>
  <si>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</si>
  <si>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</si>
  <si>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</si>
  <si>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</si>
  <si>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</si>
  <si>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</si>
  <si>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</si>
  <si>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</si>
  <si>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</si>
  <si>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</si>
  <si>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</si>
  <si>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</si>
  <si>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</si>
  <si>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</si>
  <si>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</si>
  <si>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</si>
  <si>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</si>
  <si>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</si>
  <si>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</si>
  <si>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</si>
  <si>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</si>
  <si>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</si>
  <si>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</si>
  <si>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</si>
  <si>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</si>
  <si>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</si>
  <si>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</si>
  <si>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</si>
  <si>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</si>
  <si>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</si>
  <si>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</si>
  <si>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</si>
  <si>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</si>
  <si>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</si>
  <si>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</si>
  <si>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</si>
  <si>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</si>
  <si>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</si>
  <si>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</si>
  <si>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</si>
  <si>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</si>
  <si>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</si>
  <si>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</si>
  <si>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</si>
  <si>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</si>
  <si>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</si>
  <si>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</si>
  <si>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</si>
  <si>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</si>
  <si>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</si>
  <si>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</si>
  <si>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</si>
  <si>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</si>
  <si>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</si>
  <si>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</si>
  <si>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</si>
  <si>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</si>
  <si>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</si>
  <si>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</si>
  <si>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</si>
  <si>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</si>
  <si>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</si>
  <si>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</si>
  <si>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</si>
  <si>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</si>
  <si>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</si>
  <si>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</si>
  <si>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</si>
  <si>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</si>
  <si>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</si>
  <si>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</si>
  <si>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</si>
  <si>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</si>
  <si>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</si>
  <si>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</si>
  <si>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</si>
  <si>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</si>
  <si>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</si>
  <si>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</si>
  <si>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</si>
  <si>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</si>
  <si>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</si>
  <si>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</si>
  <si>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</si>
  <si>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</si>
  <si>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</si>
  <si>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</si>
  <si>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</si>
  <si>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</si>
  <si>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</si>
  <si>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</si>
  <si>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</si>
  <si>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</si>
  <si>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</si>
  <si>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</si>
  <si>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</si>
  <si>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</si>
  <si>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</si>
  <si>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</si>
  <si>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</si>
  <si>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</si>
  <si>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</si>
  <si>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</si>
  <si>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</si>
  <si>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</si>
  <si>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</si>
  <si>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</si>
  <si>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</si>
  <si>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</si>
  <si>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</si>
  <si>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</si>
  <si>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</si>
  <si>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</si>
  <si>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</si>
  <si>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</si>
  <si>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</si>
  <si>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</si>
  <si>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</si>
  <si>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</si>
  <si>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</si>
  <si>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</si>
  <si>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</si>
  <si>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</si>
  <si>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</si>
  <si>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</si>
  <si>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</si>
  <si>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</si>
  <si>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</si>
  <si>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</si>
  <si>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</si>
  <si>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</si>
  <si>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</si>
  <si>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</si>
  <si>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</si>
  <si>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</si>
  <si>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</si>
  <si>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</si>
  <si>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</si>
  <si>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</si>
  <si>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</si>
  <si>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</si>
  <si>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</si>
  <si>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</si>
  <si>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</si>
  <si>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</si>
  <si>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</si>
  <si>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</si>
  <si>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</si>
  <si>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</si>
  <si>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</si>
  <si>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</si>
  <si>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</si>
  <si>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</si>
  <si>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</si>
  <si>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</si>
  <si>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</si>
  <si>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</si>
  <si>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</si>
  <si>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</si>
  <si>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</si>
  <si>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</si>
  <si>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</si>
  <si>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</si>
  <si>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</si>
  <si>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</si>
  <si>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</si>
  <si>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</si>
  <si>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</si>
  <si>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</si>
  <si>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</si>
  <si>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</si>
  <si>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</si>
  <si>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</si>
  <si>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</si>
  <si>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</si>
  <si>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</si>
  <si>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</si>
  <si>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</si>
  <si>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</si>
  <si>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</si>
  <si>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</si>
  <si>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</si>
  <si>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</si>
  <si>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</si>
  <si>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</si>
  <si>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</si>
  <si>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</si>
  <si>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</si>
  <si>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</si>
  <si>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</si>
  <si>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</si>
  <si>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</si>
  <si>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</si>
  <si>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</si>
  <si>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</si>
  <si>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</si>
  <si>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</si>
  <si>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</si>
  <si>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</si>
  <si>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</si>
  <si>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</si>
  <si>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</si>
  <si>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</si>
  <si>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</si>
  <si>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</si>
  <si>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</si>
  <si>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</si>
  <si>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</si>
  <si>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</si>
  <si>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</si>
  <si>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</si>
  <si>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</si>
  <si>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</si>
  <si>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</si>
  <si>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</si>
  <si>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</si>
  <si>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</si>
  <si>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</si>
  <si>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</si>
  <si>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</si>
  <si>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</si>
  <si>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</si>
  <si>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</si>
  <si>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</si>
  <si>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</si>
  <si>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</si>
  <si>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</si>
  <si>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</si>
  <si>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</si>
  <si>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</si>
  <si>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</si>
  <si>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</si>
  <si>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</si>
  <si>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</si>
  <si>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</si>
  <si>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</si>
  <si>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</si>
  <si>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</si>
  <si>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</si>
  <si>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</si>
  <si>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</si>
  <si>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</si>
  <si>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</si>
  <si>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</si>
  <si>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</si>
  <si>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</si>
  <si>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</si>
  <si>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</si>
  <si>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</si>
  <si>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</si>
  <si>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</si>
  <si>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</si>
  <si>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</si>
  <si>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</si>
  <si>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</si>
  <si>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</si>
  <si>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</si>
  <si>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</si>
  <si>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</si>
  <si>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</si>
  <si>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</si>
  <si>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</si>
  <si>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</si>
  <si>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</si>
  <si>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</si>
  <si>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</si>
  <si>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</si>
  <si>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</si>
  <si>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</si>
  <si>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</si>
  <si>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</si>
  <si>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</si>
  <si>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</si>
  <si>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</si>
  <si>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</si>
  <si>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</si>
  <si>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</si>
  <si>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</si>
  <si>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</si>
  <si>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</si>
  <si>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</si>
  <si>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</si>
  <si>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</si>
  <si>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</si>
  <si>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</si>
  <si>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</si>
  <si>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</si>
  <si>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</si>
  <si>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</si>
  <si>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</si>
  <si>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</si>
  <si>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</si>
  <si>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</si>
  <si>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</si>
  <si>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</si>
  <si>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</si>
  <si>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</si>
  <si>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</si>
  <si>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</si>
  <si>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</si>
  <si>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</si>
  <si>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</si>
  <si>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</si>
  <si>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</si>
  <si>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</si>
  <si>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</si>
  <si>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</si>
  <si>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</si>
  <si>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</si>
  <si>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</si>
  <si>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</si>
  <si>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</si>
  <si>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</si>
  <si>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</si>
  <si>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</si>
  <si>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</si>
  <si>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</si>
  <si>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</si>
  <si>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</si>
  <si>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</si>
  <si>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</si>
  <si>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</si>
  <si>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</si>
  <si>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</si>
  <si>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</si>
  <si>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</si>
  <si>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</si>
  <si>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</si>
  <si>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</si>
  <si>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</si>
  <si>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</si>
  <si>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</si>
  <si>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</si>
  <si>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</si>
  <si>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</si>
  <si>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</si>
  <si>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</si>
  <si>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</si>
  <si>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</si>
  <si>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</si>
  <si>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</si>
  <si>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</si>
  <si>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</si>
  <si>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</si>
  <si>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</si>
  <si>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</si>
  <si>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</si>
  <si>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</si>
  <si>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</si>
  <si>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</si>
  <si>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</si>
  <si>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</si>
  <si>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</si>
  <si>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</si>
  <si>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</si>
  <si>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</si>
  <si>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</si>
  <si>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</si>
  <si>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</si>
  <si>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</si>
  <si>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</si>
  <si>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</si>
  <si>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</si>
  <si>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</si>
  <si>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</si>
  <si>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</si>
  <si>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</si>
  <si>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</si>
  <si>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</si>
  <si>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</si>
  <si>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</si>
  <si>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</si>
  <si>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</si>
  <si>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</si>
  <si>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</si>
  <si>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</si>
  <si>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</si>
  <si>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</si>
  <si>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</si>
  <si>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</si>
  <si>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</si>
  <si>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</si>
  <si>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</si>
  <si>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</si>
  <si>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</si>
  <si>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</si>
  <si>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</si>
  <si>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</si>
  <si>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</si>
  <si>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</si>
  <si>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</si>
  <si>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</si>
  <si>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</si>
  <si>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</si>
  <si>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</si>
  <si>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</si>
  <si>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</si>
  <si>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</si>
  <si>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</si>
  <si>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</si>
  <si>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</si>
  <si>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</si>
  <si>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</si>
  <si>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</si>
  <si>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</si>
  <si>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</si>
  <si>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</si>
  <si>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</si>
  <si>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</si>
  <si>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</si>
  <si>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</si>
  <si>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</si>
  <si>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</si>
  <si>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</si>
  <si>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</si>
  <si>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</si>
  <si>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</si>
  <si>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</si>
  <si>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</si>
  <si>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</si>
  <si>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</si>
  <si>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</si>
  <si>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</si>
  <si>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</si>
  <si>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</si>
  <si>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</si>
  <si>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</si>
  <si>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</si>
  <si>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</si>
  <si>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</si>
  <si>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</si>
  <si>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</si>
  <si>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</si>
  <si>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</si>
  <si>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</si>
  <si>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</si>
  <si>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</si>
  <si>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</si>
  <si>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</si>
  <si>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</si>
  <si>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</si>
  <si>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</si>
  <si>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</si>
  <si>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</si>
  <si>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</si>
  <si>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</si>
  <si>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</si>
  <si>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</si>
  <si>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</si>
  <si>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</si>
  <si>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</si>
  <si>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</si>
  <si>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</si>
  <si>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</si>
  <si>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</si>
  <si>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</si>
  <si>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</si>
  <si>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</si>
  <si>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</si>
  <si>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</si>
  <si>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</si>
  <si>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</si>
  <si>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</si>
  <si>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</si>
  <si>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</si>
  <si>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</si>
  <si>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</si>
  <si>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</si>
  <si>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</si>
  <si>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</si>
  <si>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</si>
  <si>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</si>
  <si>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</si>
  <si>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</si>
  <si>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</si>
  <si>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</si>
  <si>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</si>
  <si>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</si>
  <si>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</si>
  <si>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</si>
  <si>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</si>
  <si>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</si>
  <si>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</si>
  <si>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</si>
  <si>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</si>
  <si>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</si>
  <si>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</si>
  <si>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</si>
  <si>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</si>
  <si>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</si>
  <si>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</si>
  <si>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</si>
  <si>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</si>
  <si>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</si>
  <si>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</si>
  <si>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</si>
  <si>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</si>
  <si>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</si>
  <si>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</si>
  <si>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</si>
  <si>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</si>
  <si>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</si>
  <si>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</si>
  <si>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</si>
  <si>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</si>
  <si>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</si>
  <si>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</si>
  <si>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</si>
  <si>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</si>
  <si>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</si>
  <si>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</si>
  <si>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</si>
  <si>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</si>
  <si>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</si>
  <si>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</si>
  <si>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</si>
  <si>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</si>
  <si>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</si>
  <si>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</si>
  <si>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</si>
  <si>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</si>
  <si>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</si>
  <si>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</si>
  <si>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</si>
  <si>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</si>
  <si>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</si>
  <si>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</si>
  <si>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</si>
  <si>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</si>
  <si>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</si>
  <si>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</si>
  <si>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</si>
  <si>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</si>
  <si>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</si>
  <si>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</si>
  <si>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</si>
  <si>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</si>
  <si>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</si>
  <si>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</si>
  <si>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</si>
  <si>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</si>
  <si>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</si>
  <si>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</si>
  <si>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</si>
  <si>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</si>
  <si>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</si>
  <si>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</si>
  <si>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</si>
  <si>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</si>
  <si>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</si>
  <si>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</si>
  <si>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</si>
  <si>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</si>
  <si>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</si>
  <si>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</si>
  <si>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</si>
  <si>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</si>
  <si>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</si>
  <si>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</si>
  <si>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</si>
  <si>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</si>
  <si>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</si>
  <si>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</si>
  <si>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</si>
  <si>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</si>
  <si>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</si>
  <si>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</si>
  <si>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</si>
  <si>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</si>
  <si>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</si>
  <si>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</si>
  <si>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</si>
  <si>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</si>
  <si>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</si>
  <si>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</si>
  <si>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</si>
  <si>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</si>
  <si>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</si>
  <si>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</si>
  <si>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</si>
  <si>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</si>
  <si>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</si>
  <si>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</si>
  <si>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</si>
  <si>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</si>
  <si>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</si>
  <si>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</si>
  <si>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</si>
  <si>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</si>
  <si>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</si>
  <si>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</si>
  <si>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</si>
  <si>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</si>
  <si>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</si>
  <si>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</si>
  <si>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</si>
  <si>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</si>
  <si>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</si>
  <si>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</si>
  <si>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</si>
  <si>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</si>
  <si>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</si>
  <si>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</si>
  <si>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</si>
  <si>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</si>
  <si>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</si>
  <si>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</si>
  <si>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</si>
  <si>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</si>
  <si>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</si>
  <si>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</si>
  <si>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</si>
  <si>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</si>
  <si>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</si>
  <si>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</si>
  <si>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</si>
  <si>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</si>
  <si>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</si>
  <si>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</si>
  <si>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</si>
  <si>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</si>
  <si>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</si>
  <si>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</si>
  <si>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</si>
  <si>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</si>
  <si>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</si>
  <si>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</si>
  <si>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</si>
  <si>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</si>
  <si>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</si>
  <si>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</si>
  <si>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</si>
  <si>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</si>
  <si>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</si>
  <si>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</si>
  <si>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</si>
  <si>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</si>
  <si>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</si>
  <si>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</si>
  <si>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</si>
  <si>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</si>
  <si>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</si>
  <si>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</si>
  <si>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</si>
  <si>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</si>
  <si>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</si>
  <si>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</si>
  <si>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</si>
  <si>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</si>
  <si>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</si>
  <si>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</si>
  <si>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</si>
  <si>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</si>
  <si>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</si>
  <si>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</si>
  <si>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</si>
  <si>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</si>
  <si>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</si>
  <si>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</si>
  <si>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</si>
  <si>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</si>
  <si>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</si>
  <si>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</si>
  <si>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</si>
  <si>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</si>
  <si>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</si>
  <si>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</si>
  <si>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</si>
  <si>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</si>
  <si>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</si>
  <si>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</si>
  <si>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</si>
  <si>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</si>
  <si>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</si>
  <si>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</si>
  <si>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</si>
  <si>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</si>
  <si>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</si>
  <si>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</si>
  <si>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</si>
  <si>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</si>
  <si>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</si>
  <si>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</si>
  <si>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</si>
  <si>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</si>
  <si>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</si>
  <si>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</si>
  <si>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</si>
  <si>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</si>
  <si>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</si>
  <si>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</si>
  <si>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</si>
  <si>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</si>
  <si>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</si>
  <si>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</si>
  <si>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</si>
  <si>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</si>
  <si>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</si>
  <si>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</si>
  <si>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</si>
  <si>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</si>
  <si>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</si>
  <si>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</si>
  <si>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</si>
  <si>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</si>
  <si>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</si>
  <si>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</si>
  <si>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</si>
  <si>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</si>
  <si>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</si>
  <si>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</si>
  <si>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</si>
  <si>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</si>
  <si>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</si>
  <si>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</si>
  <si>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</si>
  <si>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</si>
  <si>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</si>
  <si>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</si>
  <si>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</si>
  <si>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</si>
  <si>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</si>
  <si>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</si>
  <si>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</si>
  <si>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</si>
  <si>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</si>
  <si>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</si>
  <si>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</si>
  <si>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</si>
  <si>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</si>
  <si>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</si>
  <si>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</si>
  <si>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</si>
  <si>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</si>
  <si>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</si>
  <si>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</si>
  <si>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</si>
  <si>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</si>
  <si>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</si>
  <si>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</si>
  <si>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</si>
  <si>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</si>
  <si>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</si>
  <si>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</si>
  <si>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</si>
  <si>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</si>
  <si>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</si>
  <si>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</si>
  <si>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</si>
  <si>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</si>
  <si>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</si>
  <si>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</si>
  <si>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</si>
  <si>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</si>
  <si>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</si>
  <si>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</si>
  <si>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</si>
  <si>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</si>
  <si>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</si>
  <si>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</si>
  <si>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</si>
  <si>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</si>
  <si>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</si>
  <si>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</si>
  <si>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</si>
  <si>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</si>
  <si>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</si>
  <si>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</si>
  <si>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</si>
  <si>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</si>
  <si>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</si>
  <si>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</si>
  <si>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</si>
  <si>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</si>
  <si>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</si>
  <si>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</si>
  <si>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</si>
  <si>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</si>
  <si>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</si>
  <si>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</si>
  <si>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</si>
  <si>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</si>
  <si>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</si>
  <si>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</si>
  <si>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</si>
  <si>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</si>
  <si>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</si>
  <si>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</si>
  <si>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</si>
  <si>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</si>
  <si>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</si>
  <si>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</si>
  <si>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</si>
  <si>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</si>
  <si>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</si>
  <si>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</si>
  <si>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</si>
  <si>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</si>
  <si>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</si>
  <si>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</si>
  <si>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</si>
  <si>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</si>
  <si>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</si>
  <si>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</si>
  <si>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</si>
  <si>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</si>
  <si>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</si>
  <si>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</si>
  <si>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</si>
  <si>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</si>
  <si>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</si>
  <si>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</si>
  <si>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</si>
  <si>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</si>
  <si>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</si>
  <si>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</si>
  <si>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</si>
  <si>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</si>
  <si>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</si>
  <si>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</si>
  <si>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</si>
  <si>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</si>
  <si>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</si>
  <si>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</si>
  <si>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</si>
  <si>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</si>
  <si>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</si>
  <si>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</si>
  <si>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</si>
  <si>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</si>
  <si>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</si>
  <si>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</si>
  <si>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</si>
  <si>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</si>
  <si>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</si>
  <si>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</si>
  <si>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</si>
  <si>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</si>
  <si>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</si>
  <si>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</si>
  <si>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</si>
  <si>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</si>
  <si>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</si>
  <si>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</si>
  <si>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</si>
  <si>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</si>
  <si>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</si>
  <si>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</si>
  <si>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</si>
  <si>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</si>
  <si>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</si>
  <si>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</si>
  <si>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</si>
  <si>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</si>
  <si>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</si>
  <si>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</si>
  <si>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</si>
  <si>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</si>
  <si>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</si>
  <si>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</si>
  <si>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</si>
  <si>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</si>
  <si>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</si>
  <si>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</si>
  <si>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</si>
  <si>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</si>
  <si>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</si>
  <si>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</si>
  <si>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</si>
  <si>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</si>
  <si>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</si>
  <si>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</si>
  <si>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</si>
  <si>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</si>
  <si>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</si>
  <si>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</si>
  <si>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</si>
  <si>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</si>
  <si>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</si>
  <si>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</si>
  <si>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</si>
  <si>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</si>
  <si>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</si>
  <si>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</si>
  <si>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</si>
  <si>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</si>
  <si>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</si>
  <si>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</si>
  <si>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</si>
  <si>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</si>
  <si>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</si>
  <si>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</si>
  <si>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</si>
  <si>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</si>
  <si>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</si>
  <si>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</si>
  <si>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</si>
  <si>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</si>
  <si>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</si>
  <si>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</si>
  <si>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</si>
  <si>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</si>
  <si>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</si>
  <si>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</si>
  <si>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</si>
  <si>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</si>
  <si>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</si>
  <si>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</si>
  <si>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</si>
  <si>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</si>
  <si>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</si>
  <si>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</si>
  <si>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</si>
  <si>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</si>
  <si>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</si>
  <si>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</si>
  <si>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</si>
  <si>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</si>
  <si>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</si>
  <si>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</si>
  <si>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</si>
  <si>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</si>
  <si>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</si>
  <si>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</si>
  <si>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</si>
  <si>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</si>
  <si>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</si>
  <si>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</si>
  <si>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</si>
  <si>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</si>
  <si>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</si>
  <si>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</si>
  <si>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</si>
  <si>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</si>
  <si>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</si>
  <si>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</si>
  <si>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</si>
  <si>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</si>
  <si>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</si>
  <si>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</si>
  <si>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</si>
  <si>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</si>
  <si>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</si>
  <si>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</si>
  <si>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</si>
  <si>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</si>
  <si>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</si>
  <si>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</si>
  <si>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</si>
  <si>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</si>
  <si>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</si>
  <si>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</si>
  <si>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</si>
  <si>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</si>
  <si>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</si>
  <si>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</si>
  <si>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</si>
  <si>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</si>
  <si>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</si>
  <si>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</si>
  <si>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</si>
  <si>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</si>
  <si>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</si>
  <si>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</si>
  <si>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</si>
  <si>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</si>
  <si>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</si>
  <si>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</si>
  <si>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</si>
  <si>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</si>
  <si>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</si>
  <si>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</si>
  <si>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</si>
  <si>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</si>
  <si>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</si>
  <si>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</si>
  <si>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</si>
  <si>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</si>
  <si>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</si>
  <si>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</si>
  <si>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</si>
  <si>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</si>
  <si>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</si>
  <si>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</si>
  <si>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</si>
  <si>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</si>
  <si>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</si>
  <si>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</si>
  <si>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</si>
  <si>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</si>
  <si>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</si>
  <si>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</si>
  <si>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</si>
  <si>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</si>
  <si>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</si>
  <si>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</si>
  <si>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</si>
  <si>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</si>
  <si>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</si>
  <si>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</si>
  <si>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</si>
  <si>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</si>
  <si>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</si>
  <si>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</si>
  <si>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</si>
  <si>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</si>
  <si>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</si>
  <si>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</si>
  <si>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</si>
  <si>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</si>
  <si>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</si>
  <si>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</si>
  <si>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</si>
  <si>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</si>
  <si>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</si>
  <si>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</si>
  <si>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</si>
  <si>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</si>
  <si>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</si>
  <si>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</si>
  <si>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</si>
  <si>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</si>
  <si>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</si>
  <si>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</si>
  <si>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</si>
  <si>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</si>
  <si>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</si>
  <si>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</si>
  <si>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</si>
  <si>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</si>
  <si>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</si>
  <si>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</si>
  <si>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</si>
  <si>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</si>
  <si>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</si>
  <si>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</si>
  <si>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</si>
  <si>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</si>
  <si>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</si>
  <si>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</si>
  <si>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</si>
  <si>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</si>
  <si>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</si>
  <si>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</si>
  <si>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</si>
  <si>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</si>
  <si>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</si>
  <si>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</si>
  <si>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</si>
  <si>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</si>
  <si>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</si>
  <si>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</si>
  <si>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</si>
  <si>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</si>
  <si>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</si>
  <si>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</si>
  <si>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</si>
  <si>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</si>
  <si>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</si>
  <si>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</si>
  <si>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</si>
  <si>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</si>
  <si>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</si>
  <si>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</si>
  <si>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</si>
  <si>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</si>
  <si>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</si>
  <si>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</si>
  <si>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</si>
  <si>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</si>
  <si>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</si>
  <si>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</si>
  <si>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</si>
  <si>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</si>
  <si>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</si>
  <si>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</si>
  <si>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</si>
  <si>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</si>
  <si>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</si>
  <si>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</si>
  <si>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</si>
  <si>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</si>
  <si>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</si>
  <si>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</si>
  <si>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</si>
  <si>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</si>
  <si>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</si>
  <si>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</si>
  <si>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</si>
  <si>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</si>
  <si>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</si>
  <si>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</si>
  <si>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</si>
  <si>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</si>
  <si>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</si>
  <si>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</si>
  <si>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</si>
  <si>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</si>
  <si>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</si>
  <si>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</si>
  <si>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</si>
  <si>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</si>
  <si>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</si>
  <si>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</si>
  <si>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</si>
  <si>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</si>
  <si>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</si>
  <si>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</si>
  <si>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</si>
  <si>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</si>
  <si>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</si>
  <si>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</si>
  <si>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</si>
  <si>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</si>
  <si>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</si>
  <si>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</si>
  <si>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</si>
  <si>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</si>
  <si>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</si>
  <si>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</si>
  <si>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</si>
  <si>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</si>
  <si>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</si>
  <si>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</si>
  <si>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</si>
  <si>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</si>
  <si>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</si>
  <si>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</si>
  <si>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</si>
  <si>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</si>
  <si>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</si>
  <si>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</si>
  <si>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</si>
  <si>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</si>
  <si>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</si>
  <si>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</si>
  <si>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</si>
  <si>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</si>
  <si>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</si>
  <si>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</si>
  <si>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</si>
  <si>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</si>
  <si>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</si>
  <si>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</si>
  <si>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</si>
  <si>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</si>
  <si>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</si>
  <si>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</si>
  <si>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</si>
  <si>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</si>
  <si>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</si>
  <si>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</si>
  <si>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</si>
  <si>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</si>
  <si>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</si>
  <si>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</si>
  <si>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</si>
  <si>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</si>
  <si>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</si>
  <si>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</si>
  <si>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</si>
  <si>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</si>
  <si>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</si>
  <si>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</si>
  <si>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</si>
  <si>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</si>
  <si>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</si>
  <si>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</si>
  <si>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</si>
  <si>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</si>
  <si>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</si>
  <si>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</si>
  <si>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</si>
  <si>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</si>
  <si>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</si>
  <si>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</si>
  <si>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</si>
  <si>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</si>
  <si>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</si>
  <si>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</si>
  <si>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</si>
  <si>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</si>
  <si>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</si>
  <si>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</si>
  <si>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</si>
  <si>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</si>
  <si>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</si>
  <si>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</si>
  <si>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</si>
  <si>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</si>
  <si>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</si>
  <si>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</si>
  <si>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</si>
  <si>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</si>
  <si>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</si>
  <si>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</si>
  <si>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</si>
  <si>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</si>
  <si>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</si>
  <si>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</si>
  <si>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</si>
  <si>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</si>
  <si>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</si>
  <si>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</si>
  <si>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</si>
  <si>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</si>
  <si>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</si>
  <si>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</si>
  <si>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</si>
  <si>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</si>
  <si>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</si>
  <si>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</si>
  <si>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</si>
  <si>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</si>
  <si>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</si>
  <si>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</si>
  <si>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</si>
  <si>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</si>
  <si>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</si>
  <si>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</si>
  <si>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</si>
  <si>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</si>
  <si>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</si>
  <si>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</si>
  <si>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</si>
  <si>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</si>
  <si>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</si>
  <si>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</si>
  <si>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</si>
  <si>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</si>
  <si>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</si>
  <si>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</si>
  <si>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</si>
  <si>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</si>
  <si>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</si>
  <si>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</si>
  <si>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</si>
  <si>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</si>
  <si>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</si>
  <si>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</si>
  <si>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</si>
  <si>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</si>
  <si>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</si>
  <si>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</si>
  <si>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</si>
  <si>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</si>
  <si>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</si>
  <si>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</si>
  <si>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</si>
  <si>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</si>
  <si>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</si>
  <si>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</si>
  <si>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</si>
  <si>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</si>
  <si>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</si>
  <si>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</si>
  <si>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</si>
  <si>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</si>
  <si>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</si>
  <si>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</si>
  <si>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</si>
  <si>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</si>
  <si>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</si>
  <si>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</si>
  <si>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</si>
  <si>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</si>
  <si>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</si>
  <si>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</si>
  <si>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</si>
  <si>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</si>
  <si>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</si>
  <si>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</si>
  <si>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</si>
  <si>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</si>
  <si>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</si>
  <si>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</si>
  <si>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</si>
  <si>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</si>
  <si>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</si>
  <si>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</si>
  <si>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</si>
  <si>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</si>
  <si>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</si>
  <si>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</si>
  <si>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</si>
  <si>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</si>
  <si>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</si>
  <si>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</si>
  <si>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</si>
  <si>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</si>
  <si>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</si>
  <si>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</si>
  <si>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</si>
  <si>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</si>
  <si>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</si>
  <si>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</si>
  <si>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</si>
  <si>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</si>
  <si>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</si>
  <si>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</si>
  <si>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</si>
  <si>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</si>
  <si>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</si>
  <si>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</si>
  <si>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</si>
  <si>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</si>
  <si>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</si>
  <si>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</si>
  <si>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</si>
  <si>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</si>
  <si>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</si>
  <si>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</si>
  <si>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</si>
  <si>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</si>
  <si>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</si>
  <si>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</si>
  <si>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</si>
  <si>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</si>
  <si>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</si>
  <si>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</si>
  <si>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</si>
  <si>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</si>
  <si>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</si>
  <si>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</si>
  <si>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</si>
  <si>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</si>
  <si>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</si>
  <si>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</si>
  <si>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</si>
  <si>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</si>
  <si>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</si>
  <si>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</si>
  <si>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</si>
  <si>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</si>
  <si>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</si>
  <si>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</si>
  <si>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</si>
  <si>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</si>
  <si>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</si>
  <si>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</si>
  <si>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</si>
  <si>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</si>
  <si>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</si>
  <si>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</si>
  <si>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</si>
  <si>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</si>
  <si>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</si>
  <si>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</si>
  <si>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</si>
  <si>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</si>
  <si>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</si>
  <si>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</si>
  <si>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</si>
  <si>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</si>
  <si>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</si>
  <si>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</si>
  <si>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</si>
  <si>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</si>
  <si>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</si>
  <si>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</si>
  <si>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</si>
  <si>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</si>
  <si>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</si>
  <si>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</si>
  <si>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</si>
  <si>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</si>
  <si>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</si>
  <si>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</si>
  <si>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</si>
  <si>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</si>
  <si>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</si>
  <si>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</si>
  <si>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</si>
  <si>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</si>
  <si>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</si>
  <si>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</si>
  <si>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</si>
  <si>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</si>
  <si>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</si>
  <si>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</si>
  <si>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</si>
  <si>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</si>
  <si>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</si>
  <si>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</si>
  <si>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</si>
  <si>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</si>
  <si>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</si>
  <si>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</si>
  <si>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</si>
  <si>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</si>
  <si>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</si>
  <si>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</si>
  <si>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</si>
  <si>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</si>
  <si>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</si>
  <si>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</si>
  <si>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</si>
  <si>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</si>
  <si>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</si>
  <si>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</si>
  <si>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</si>
  <si>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</si>
  <si>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</si>
  <si>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</si>
  <si>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</si>
  <si>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</si>
  <si>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</si>
  <si>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</si>
  <si>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</si>
  <si>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</si>
  <si>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</si>
  <si>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</si>
  <si>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</si>
  <si>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</si>
  <si>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</si>
  <si>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</si>
  <si>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</si>
  <si>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</si>
  <si>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</si>
  <si>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</si>
  <si>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</si>
  <si>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</si>
  <si>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</si>
  <si>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</si>
  <si>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</si>
  <si>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</si>
  <si>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</si>
  <si>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</si>
  <si>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</si>
  <si>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</si>
  <si>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</si>
  <si>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</si>
  <si>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</si>
  <si>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</si>
  <si>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</si>
  <si>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</si>
  <si>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</si>
  <si>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</si>
  <si>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</si>
  <si>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</si>
  <si>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</si>
  <si>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</si>
  <si>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</si>
  <si>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</si>
  <si>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</si>
  <si>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</si>
  <si>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</si>
  <si>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</si>
  <si>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</si>
  <si>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</si>
  <si>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</si>
  <si>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</si>
  <si>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</si>
  <si>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</si>
  <si>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</si>
  <si>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</si>
  <si>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</si>
  <si>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</si>
  <si>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</si>
  <si>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</si>
  <si>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</si>
  <si>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</si>
  <si>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</si>
  <si>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</si>
  <si>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</si>
  <si>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</si>
  <si>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</si>
  <si>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</si>
  <si>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</si>
  <si>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</si>
  <si>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</si>
  <si>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</si>
  <si>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</si>
  <si>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</si>
  <si>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</si>
  <si>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</si>
  <si>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</si>
  <si>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</si>
  <si>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</si>
  <si>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</si>
  <si>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</si>
  <si>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</si>
  <si>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</si>
  <si>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</si>
  <si>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</si>
  <si>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</si>
  <si>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</si>
  <si>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</si>
  <si>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</si>
  <si>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</si>
  <si>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</si>
  <si>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</si>
  <si>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</si>
  <si>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</si>
  <si>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</si>
  <si>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</si>
  <si>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</si>
  <si>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</si>
  <si>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</si>
  <si>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</si>
  <si>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</si>
  <si>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</si>
  <si>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</si>
  <si>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</si>
  <si>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</si>
  <si>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</si>
  <si>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</si>
  <si>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</si>
  <si>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</si>
  <si>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</si>
  <si>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</si>
  <si>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</si>
  <si>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</si>
  <si>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</si>
  <si>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</si>
  <si>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</si>
  <si>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</si>
  <si>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</si>
  <si>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</si>
  <si>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</si>
  <si>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</si>
  <si>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</si>
  <si>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</si>
  <si>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</si>
  <si>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</si>
  <si>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</si>
  <si>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</si>
  <si>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</si>
  <si>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</si>
  <si>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</si>
  <si>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</si>
  <si>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</si>
  <si>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</si>
  <si>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</si>
  <si>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</si>
  <si>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</si>
  <si>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</si>
  <si>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</si>
  <si>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</si>
  <si>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</si>
  <si>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</si>
  <si>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</si>
  <si>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</si>
  <si>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</si>
  <si>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</si>
  <si>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</si>
  <si>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</si>
  <si>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</si>
  <si>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</si>
  <si>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</si>
  <si>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</si>
  <si>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</si>
  <si>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</si>
  <si>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</si>
  <si>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</si>
  <si>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</si>
  <si>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</si>
  <si>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</si>
  <si>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</si>
  <si>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</si>
  <si>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</si>
  <si>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</si>
  <si>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</si>
  <si>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</si>
  <si>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</si>
  <si>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</si>
  <si>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</si>
  <si>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</si>
  <si>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</si>
  <si>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</si>
  <si>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</si>
  <si>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</si>
  <si>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</si>
  <si>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</si>
  <si>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</si>
  <si>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</si>
  <si>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</si>
  <si>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</si>
  <si>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</si>
  <si>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</si>
  <si>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</si>
  <si>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</si>
  <si>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</si>
  <si>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</si>
  <si>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</si>
  <si>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</si>
  <si>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</si>
  <si>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</si>
  <si>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</si>
  <si>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</si>
  <si>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</si>
  <si>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</si>
  <si>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</si>
  <si>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</si>
  <si>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</si>
  <si>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</si>
  <si>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</si>
  <si>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</si>
  <si>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</si>
  <si>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</si>
  <si>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</si>
  <si>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</si>
  <si>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</si>
  <si>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</si>
  <si>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</si>
  <si>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</si>
  <si>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</si>
  <si>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</si>
  <si>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</si>
  <si>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</si>
  <si>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</si>
  <si>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</si>
  <si>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</si>
  <si>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</si>
  <si>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</si>
  <si>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</si>
  <si>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</si>
  <si>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</si>
  <si>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</si>
  <si>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</si>
  <si>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</si>
  <si>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</si>
  <si>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</si>
  <si>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</si>
  <si>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</si>
  <si>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</si>
  <si>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</si>
  <si>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</si>
  <si>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</si>
  <si>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</si>
  <si>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</si>
  <si>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</si>
  <si>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</si>
  <si>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</si>
  <si>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</si>
  <si>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</si>
  <si>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</si>
  <si>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</si>
  <si>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</si>
  <si>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</si>
  <si>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</si>
  <si>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</si>
  <si>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</si>
  <si>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</si>
  <si>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</si>
  <si>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</si>
  <si>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</si>
  <si>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</si>
  <si>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</si>
  <si>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</si>
  <si>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</si>
  <si>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</si>
  <si>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</si>
  <si>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</si>
  <si>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</si>
  <si>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</si>
  <si>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</si>
  <si>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</si>
  <si>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</si>
  <si>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</si>
  <si>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</si>
  <si>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</si>
  <si>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</si>
  <si>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</si>
  <si>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</si>
  <si>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</si>
  <si>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</si>
  <si>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</si>
  <si>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</si>
  <si>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</si>
  <si>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</si>
  <si>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</si>
  <si>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</si>
  <si>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</si>
  <si>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</si>
  <si>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</si>
  <si>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</si>
  <si>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</si>
  <si>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</si>
  <si>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</si>
  <si>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</si>
  <si>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</si>
  <si>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</si>
  <si>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</si>
  <si>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</si>
  <si>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</si>
  <si>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</si>
  <si>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</si>
  <si>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</si>
  <si>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</si>
  <si>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</si>
  <si>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</si>
  <si>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</si>
  <si>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</si>
  <si>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</si>
  <si>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</si>
  <si>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</si>
  <si>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</si>
  <si>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</si>
  <si>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</si>
  <si>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</si>
  <si>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</si>
  <si>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</si>
  <si>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</si>
  <si>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</si>
  <si>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</si>
  <si>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</si>
  <si>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</si>
  <si>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</si>
  <si>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</si>
  <si>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</si>
  <si>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</si>
  <si>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</si>
  <si>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</si>
  <si>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</si>
  <si>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</si>
  <si>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</si>
  <si>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</si>
  <si>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</si>
  <si>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</si>
  <si>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</si>
  <si>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</si>
  <si>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</si>
  <si>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</si>
  <si>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</si>
  <si>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</si>
  <si>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</si>
  <si>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</si>
  <si>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</si>
  <si>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</si>
  <si>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</si>
  <si>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</si>
  <si>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</si>
  <si>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</si>
  <si>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</si>
  <si>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</si>
  <si>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</si>
  <si>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</si>
  <si>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</si>
  <si>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</si>
  <si>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</si>
  <si>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</si>
  <si>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</si>
  <si>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</si>
  <si>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</si>
  <si>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</si>
  <si>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</si>
  <si>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</si>
  <si>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</si>
  <si>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</si>
  <si>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</si>
  <si>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</si>
  <si>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</si>
  <si>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</si>
  <si>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</si>
  <si>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</si>
  <si>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</si>
  <si>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</si>
  <si>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</si>
  <si>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</si>
  <si>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</si>
  <si>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</si>
  <si>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</si>
  <si>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</si>
  <si>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</si>
  <si>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</si>
  <si>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</si>
  <si>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</si>
  <si>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</si>
  <si>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</si>
  <si>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</si>
  <si>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</si>
  <si>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</si>
  <si>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</si>
  <si>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</si>
  <si>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</si>
  <si>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</si>
  <si>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</si>
  <si>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</si>
  <si>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</si>
  <si>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</si>
  <si>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</si>
  <si>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</si>
  <si>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</si>
  <si>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</si>
  <si>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</si>
  <si>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</si>
  <si>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</si>
  <si>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</si>
  <si>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</si>
  <si>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</si>
  <si>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</si>
  <si>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</si>
  <si>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</si>
  <si>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</si>
  <si>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</si>
  <si>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</si>
  <si>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</si>
  <si>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</si>
  <si>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</si>
  <si>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</si>
  <si>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</si>
  <si>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</si>
  <si>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</si>
  <si>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</si>
  <si>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</si>
  <si>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</si>
  <si>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</si>
  <si>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</si>
  <si>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</si>
  <si>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</si>
  <si>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</si>
  <si>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</si>
  <si>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</si>
  <si>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</si>
  <si>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</si>
  <si>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</si>
  <si>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</si>
  <si>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</si>
  <si>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</si>
  <si>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</si>
  <si>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</si>
  <si>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</si>
  <si>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</si>
  <si>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</si>
  <si>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</si>
  <si>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</si>
  <si>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</si>
  <si>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</si>
  <si>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</si>
  <si>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</si>
  <si>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</si>
  <si>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</si>
  <si>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</si>
  <si>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</si>
  <si>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</si>
  <si>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</si>
  <si>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</si>
  <si>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</si>
  <si>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</si>
  <si>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</si>
  <si>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</si>
  <si>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</si>
  <si>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</si>
  <si>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</si>
  <si>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</si>
  <si>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</si>
  <si>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</si>
  <si>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</si>
  <si>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</si>
  <si>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</si>
  <si>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</si>
  <si>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</si>
  <si>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</si>
  <si>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</si>
  <si>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</si>
  <si>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</si>
  <si>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</si>
  <si>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</si>
  <si>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</si>
  <si>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</si>
  <si>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</si>
  <si>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</si>
  <si>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</si>
  <si>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</si>
  <si>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</si>
  <si>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</si>
  <si>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</si>
  <si>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</si>
  <si>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</si>
  <si>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</si>
  <si>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</si>
  <si>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</si>
  <si>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</si>
  <si>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</si>
  <si>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</si>
  <si>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</si>
  <si>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</si>
  <si>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</si>
  <si>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</si>
  <si>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</si>
  <si>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</si>
  <si>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</si>
  <si>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</si>
  <si>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</si>
  <si>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</si>
  <si>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</si>
  <si>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</si>
  <si>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</si>
  <si>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</si>
  <si>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</si>
  <si>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</si>
  <si>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</si>
  <si>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</si>
  <si>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</si>
  <si>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</si>
  <si>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</si>
  <si>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</si>
  <si>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</si>
  <si>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</si>
  <si>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</si>
  <si>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</si>
  <si>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</si>
  <si>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</si>
  <si>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</si>
  <si>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</si>
  <si>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</si>
  <si>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</si>
  <si>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</si>
  <si>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</si>
  <si>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</si>
  <si>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</si>
  <si>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</si>
  <si>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</si>
  <si>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</si>
  <si>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</si>
  <si>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</si>
  <si>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</si>
  <si>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</si>
  <si>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</si>
  <si>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</si>
  <si>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</si>
  <si>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</si>
  <si>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</si>
  <si>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</si>
  <si>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</si>
  <si>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</si>
  <si>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</si>
  <si>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</si>
  <si>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</si>
  <si>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</si>
  <si>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</si>
  <si>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</si>
  <si>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</si>
  <si>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</si>
  <si>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</si>
  <si>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</si>
  <si>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</si>
  <si>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</si>
  <si>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</si>
  <si>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</si>
  <si>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</si>
  <si>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</si>
  <si>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</si>
  <si>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</si>
  <si>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</si>
  <si>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</si>
  <si>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</si>
  <si>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</si>
  <si>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</si>
  <si>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</si>
  <si>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</si>
  <si>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</si>
  <si>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</si>
  <si>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</si>
  <si>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</si>
  <si>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</si>
  <si>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</si>
  <si>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</si>
  <si>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</si>
  <si>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</si>
  <si>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</si>
  <si>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</si>
  <si>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</si>
  <si>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</si>
  <si>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</si>
  <si>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</si>
  <si>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</si>
  <si>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</si>
  <si>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</si>
  <si>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</si>
  <si>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</si>
  <si>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</si>
  <si>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</si>
  <si>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</si>
  <si>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</si>
  <si>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</si>
  <si>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</si>
  <si>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</si>
  <si>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</si>
  <si>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</si>
  <si>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</si>
  <si>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</si>
  <si>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</si>
  <si>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</si>
  <si>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</si>
  <si>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</si>
  <si>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</si>
  <si>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</si>
  <si>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</si>
  <si>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</si>
  <si>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</si>
  <si>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</si>
  <si>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</si>
  <si>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</si>
  <si>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</si>
  <si>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</si>
  <si>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</si>
  <si>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</si>
  <si>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</si>
  <si>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</si>
  <si>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</si>
  <si>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</si>
  <si>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</si>
  <si>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</si>
  <si>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</si>
  <si>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</si>
  <si>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</si>
  <si>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</si>
  <si>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</si>
  <si>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</si>
  <si>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</si>
  <si>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</si>
  <si>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</si>
  <si>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</si>
  <si>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</si>
  <si>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</si>
  <si>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</si>
  <si>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</si>
  <si>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</si>
  <si>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</si>
  <si>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</si>
  <si>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</si>
  <si>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</si>
  <si>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</si>
  <si>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</si>
  <si>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</si>
  <si>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</si>
  <si>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</si>
  <si>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</si>
  <si>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</si>
  <si>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</si>
  <si>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</si>
  <si>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</si>
  <si>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</si>
  <si>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</si>
  <si>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</si>
  <si>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</si>
  <si>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</si>
  <si>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</si>
  <si>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</si>
  <si>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</si>
  <si>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</si>
  <si>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</si>
  <si>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</si>
  <si>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</si>
  <si>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</si>
  <si>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</si>
  <si>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</si>
  <si>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</si>
  <si>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</si>
  <si>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</si>
  <si>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</si>
  <si>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</si>
  <si>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</si>
  <si>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</si>
  <si>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</si>
  <si>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</si>
  <si>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</si>
  <si>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</si>
  <si>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</si>
  <si>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</si>
  <si>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</si>
  <si>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</si>
  <si>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</si>
  <si>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</si>
  <si>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</si>
  <si>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</si>
  <si>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</si>
  <si>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</si>
  <si>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</si>
  <si>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</si>
  <si>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</si>
  <si>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</si>
  <si>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</si>
  <si>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</si>
  <si>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</si>
  <si>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</si>
  <si>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</si>
  <si>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</si>
  <si>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</si>
  <si>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</si>
  <si>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</si>
  <si>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</si>
  <si>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</si>
  <si>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</si>
  <si>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</si>
  <si>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</si>
  <si>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</si>
  <si>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</si>
  <si>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</si>
  <si>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</si>
  <si>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</si>
  <si>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</si>
  <si>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</si>
  <si>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</si>
  <si>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</si>
  <si>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</si>
  <si>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</si>
  <si>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</si>
  <si>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</si>
  <si>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</si>
  <si>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</si>
  <si>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</si>
  <si>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</si>
  <si>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</si>
  <si>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</si>
  <si>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</si>
  <si>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</si>
  <si>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</si>
  <si>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</si>
  <si>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</si>
  <si>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</si>
  <si>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</si>
  <si>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</si>
  <si>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</si>
  <si>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</si>
  <si>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</si>
  <si>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</si>
  <si>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</si>
  <si>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</si>
  <si>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</si>
  <si>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</si>
  <si>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</si>
  <si>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</si>
  <si>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</si>
  <si>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</si>
  <si>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</si>
  <si>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</si>
  <si>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</si>
  <si>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</si>
  <si>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</si>
  <si>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</si>
  <si>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</si>
  <si>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</si>
  <si>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</si>
  <si>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</si>
  <si>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</si>
  <si>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</si>
  <si>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</si>
  <si>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</si>
  <si>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</si>
  <si>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</si>
  <si>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</si>
  <si>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</si>
  <si>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</si>
  <si>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</si>
  <si>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</si>
  <si>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</si>
  <si>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</si>
  <si>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</si>
  <si>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</si>
  <si>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</si>
  <si>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</si>
  <si>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</si>
  <si>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</si>
  <si>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</si>
  <si>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</si>
  <si>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</si>
  <si>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</si>
  <si>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</si>
  <si>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</si>
  <si>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</si>
  <si>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</si>
  <si>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</si>
  <si>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</si>
  <si>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</si>
  <si>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</si>
  <si>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</si>
  <si>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</si>
  <si>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</si>
  <si>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</si>
  <si>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</si>
  <si>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</si>
  <si>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</si>
  <si>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</si>
  <si>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</si>
  <si>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</si>
  <si>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</si>
  <si>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</si>
  <si>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</si>
  <si>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</si>
  <si>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</si>
  <si>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</si>
  <si>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</si>
  <si>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</si>
  <si>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</si>
  <si>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</si>
  <si>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</si>
  <si>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</si>
  <si>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</si>
  <si>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</si>
  <si>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</si>
  <si>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</si>
  <si>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</si>
  <si>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</si>
  <si>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</si>
  <si>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</si>
  <si>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</si>
  <si>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</si>
  <si>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</si>
  <si>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</si>
  <si>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</si>
  <si>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</si>
  <si>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</si>
  <si>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</si>
  <si>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</si>
  <si>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</si>
  <si>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</si>
  <si>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</si>
  <si>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</si>
  <si>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</si>
  <si>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</si>
  <si>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</si>
  <si>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</si>
  <si>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</si>
  <si>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</si>
  <si>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</si>
  <si>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</si>
  <si>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</si>
  <si>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</si>
  <si>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</si>
  <si>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</si>
  <si>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</si>
  <si>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</si>
  <si>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</si>
  <si>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</si>
  <si>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</si>
  <si>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</si>
  <si>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</si>
  <si>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</si>
  <si>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</si>
  <si>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</si>
  <si>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</si>
  <si>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</si>
  <si>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</si>
  <si>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</si>
  <si>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</si>
  <si>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</si>
  <si>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</si>
  <si>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</si>
  <si>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</si>
  <si>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</si>
  <si>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</si>
  <si>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</si>
  <si>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</si>
  <si>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</si>
  <si>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</si>
  <si>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</si>
  <si>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</si>
  <si>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</si>
  <si>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</si>
  <si>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</si>
  <si>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</si>
  <si>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</si>
  <si>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</si>
  <si>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</si>
  <si>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</si>
  <si>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</si>
  <si>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</si>
  <si>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</si>
  <si>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</si>
  <si>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</si>
  <si>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</si>
  <si>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</si>
  <si>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</si>
  <si>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</si>
  <si>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</si>
  <si>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</si>
  <si>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</si>
  <si>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</si>
  <si>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</si>
  <si>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</si>
  <si>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</si>
  <si>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</si>
  <si>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</si>
  <si>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</si>
  <si>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</si>
  <si>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</si>
  <si>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</si>
  <si>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</si>
  <si>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</si>
  <si>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</si>
  <si>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</si>
  <si>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</si>
  <si>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</si>
  <si>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</si>
  <si>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</si>
  <si>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</si>
  <si>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</si>
  <si>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</si>
  <si>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</si>
  <si>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</si>
  <si>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</si>
  <si>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</si>
  <si>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</si>
  <si>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</si>
  <si>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</si>
  <si>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</si>
  <si>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</si>
  <si>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</si>
  <si>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</si>
  <si>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</si>
  <si>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</si>
  <si>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</si>
  <si>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</si>
  <si>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</si>
  <si>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</si>
  <si>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</si>
  <si>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</si>
  <si>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</si>
  <si>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</si>
  <si>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</si>
  <si>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</si>
  <si>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</si>
  <si>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</si>
  <si>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</si>
  <si>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</si>
  <si>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</si>
  <si>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</si>
  <si>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</si>
  <si>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</si>
  <si>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</si>
  <si>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</si>
  <si>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</si>
  <si>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</si>
  <si>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</si>
  <si>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</si>
  <si>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</si>
  <si>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</si>
  <si>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</si>
  <si>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</si>
  <si>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</si>
  <si>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</si>
  <si>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</si>
  <si>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</si>
  <si>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</si>
  <si>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</si>
  <si>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</si>
  <si>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</si>
  <si>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</si>
  <si>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</si>
  <si>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</si>
  <si>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</si>
  <si>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</si>
  <si>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</si>
  <si>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</si>
  <si>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</si>
  <si>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</si>
  <si>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</si>
  <si>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</si>
  <si>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</si>
  <si>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</si>
  <si>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</si>
  <si>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</si>
  <si>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</si>
  <si>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</si>
  <si>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</si>
  <si>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</si>
  <si>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</si>
  <si>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</si>
  <si>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</si>
  <si>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</si>
  <si>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</si>
  <si>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</si>
  <si>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</si>
  <si>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</si>
  <si>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</si>
  <si>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</si>
  <si>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</si>
  <si>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</si>
  <si>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</si>
  <si>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</si>
  <si>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</si>
  <si>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</si>
  <si>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</si>
  <si>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</si>
  <si>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</si>
  <si>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</si>
  <si>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</si>
  <si>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</si>
  <si>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</si>
  <si>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</si>
  <si>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</si>
  <si>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</si>
  <si>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</si>
  <si>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</si>
  <si>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</si>
  <si>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</si>
  <si>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</si>
  <si>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</si>
  <si>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</si>
  <si>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</si>
  <si>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</si>
  <si>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</si>
  <si>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</si>
  <si>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</si>
  <si>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</si>
  <si>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</si>
  <si>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</si>
  <si>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</si>
  <si>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</si>
  <si>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</si>
  <si>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</si>
  <si>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</si>
  <si>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</si>
  <si>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</si>
  <si>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</si>
  <si>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</si>
  <si>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</si>
  <si>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</si>
  <si>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</si>
  <si>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</si>
  <si>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</si>
  <si>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</si>
  <si>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</si>
  <si>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</si>
  <si>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</si>
  <si>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</si>
  <si>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</si>
  <si>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</si>
  <si>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</si>
  <si>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</si>
  <si>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</si>
  <si>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</si>
  <si>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</si>
  <si>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</si>
  <si>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</si>
  <si>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</si>
  <si>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</si>
  <si>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</si>
  <si>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</si>
  <si>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</si>
  <si>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</si>
  <si>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</si>
  <si>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</si>
  <si>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</si>
  <si>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</si>
  <si>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</si>
  <si>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</si>
  <si>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</si>
  <si>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</si>
  <si>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</si>
  <si>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</si>
  <si>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</si>
  <si>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</si>
  <si>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</si>
  <si>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</si>
  <si>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</si>
  <si>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</si>
  <si>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</si>
  <si>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</si>
  <si>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</si>
  <si>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</si>
  <si>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</si>
  <si>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</si>
  <si>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</si>
  <si>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</si>
  <si>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</si>
  <si>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</si>
  <si>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</si>
  <si>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</si>
  <si>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</si>
  <si>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</si>
  <si>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</si>
  <si>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</si>
  <si>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</si>
  <si>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</si>
  <si>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</si>
  <si>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</si>
  <si>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</si>
  <si>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</si>
  <si>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</si>
  <si>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</si>
  <si>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</si>
  <si>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</si>
  <si>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</si>
  <si>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</si>
  <si>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</si>
  <si>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</si>
  <si>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</si>
  <si>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</si>
  <si>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</si>
  <si>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</si>
  <si>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</si>
  <si>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</si>
  <si>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</si>
  <si>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</si>
  <si>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</si>
  <si>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</si>
  <si>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</si>
  <si>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</si>
  <si>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</si>
  <si>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</si>
  <si>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</si>
  <si>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</si>
  <si>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</si>
  <si>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</si>
  <si>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</si>
  <si>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</si>
  <si>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</si>
  <si>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</si>
  <si>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</si>
  <si>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</si>
  <si>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</si>
  <si>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</si>
  <si>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</si>
  <si>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</si>
  <si>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</si>
  <si>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</si>
  <si>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</si>
  <si>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</si>
  <si>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</si>
  <si>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</si>
  <si>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</si>
  <si>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</si>
  <si>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</si>
  <si>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</si>
  <si>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</si>
  <si>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</si>
  <si>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</si>
  <si>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</si>
  <si>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</si>
  <si>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</si>
  <si>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</si>
  <si>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</si>
  <si>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</si>
  <si>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</si>
  <si>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</si>
  <si>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</si>
  <si>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</si>
  <si>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</si>
  <si>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</si>
  <si>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</si>
  <si>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</si>
  <si>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</si>
  <si>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</si>
  <si>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</si>
  <si>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</si>
  <si>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</si>
  <si>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</si>
  <si>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</si>
  <si>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</si>
  <si>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</si>
  <si>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</si>
  <si>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</si>
  <si>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</si>
  <si>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</si>
  <si>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</si>
  <si>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</si>
  <si>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</si>
  <si>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</si>
  <si>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</si>
  <si>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</si>
  <si>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</si>
  <si>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</si>
  <si>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</si>
  <si>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</si>
  <si>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</si>
  <si>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</si>
  <si>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</si>
  <si>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</si>
  <si>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</si>
  <si>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</si>
  <si>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</si>
  <si>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</si>
  <si>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</si>
  <si>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</si>
  <si>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</si>
  <si>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</si>
  <si>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</si>
  <si>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</si>
  <si>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</si>
  <si>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</si>
  <si>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</si>
  <si>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</si>
  <si>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</si>
  <si>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</si>
  <si>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</si>
  <si>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</si>
  <si>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</si>
  <si>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</si>
  <si>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</si>
  <si>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</si>
  <si>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</si>
  <si>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</si>
  <si>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</si>
  <si>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</si>
  <si>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</si>
  <si>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</si>
  <si>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</si>
  <si>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</si>
  <si>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</si>
  <si>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</si>
  <si>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</si>
  <si>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</si>
  <si>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</si>
  <si>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</si>
  <si>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</si>
  <si>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</si>
  <si>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</si>
  <si>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</si>
  <si>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</si>
  <si>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</si>
  <si>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</si>
  <si>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</si>
  <si>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</si>
  <si>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</si>
  <si>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</si>
  <si>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</si>
  <si>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</si>
  <si>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</si>
  <si>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</si>
  <si>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</si>
  <si>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</si>
  <si>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</si>
  <si>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</si>
  <si>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</si>
  <si>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</si>
  <si>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</si>
  <si>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</si>
  <si>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</si>
  <si>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</si>
  <si>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</si>
  <si>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</si>
  <si>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</si>
  <si>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</si>
  <si>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</si>
  <si>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</si>
  <si>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</si>
  <si>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</si>
  <si>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</si>
  <si>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</si>
  <si>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</si>
  <si>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</si>
  <si>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</si>
  <si>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</si>
  <si>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</si>
  <si>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</si>
  <si>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</si>
  <si>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</si>
  <si>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</si>
  <si>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</si>
  <si>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</si>
  <si>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</si>
  <si>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</si>
  <si>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</si>
  <si>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</si>
  <si>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</si>
  <si>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</si>
  <si>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</si>
  <si>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</si>
  <si>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</si>
  <si>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</si>
  <si>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</si>
  <si>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</si>
  <si>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</si>
  <si>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</si>
  <si>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</si>
  <si>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</si>
  <si>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</si>
  <si>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</si>
  <si>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</si>
  <si>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</si>
  <si>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</si>
  <si>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</si>
  <si>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</si>
  <si>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</si>
  <si>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</si>
  <si>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</si>
  <si>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</si>
  <si>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</si>
  <si>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</si>
  <si>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</si>
  <si>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</si>
  <si>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</si>
  <si>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</si>
  <si>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</si>
  <si>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</si>
  <si>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</si>
  <si>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</si>
  <si>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</si>
  <si>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</si>
  <si>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</si>
  <si>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</si>
  <si>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</si>
  <si>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</si>
  <si>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</si>
  <si>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</si>
  <si>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</si>
  <si>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</si>
  <si>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</si>
  <si>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</si>
  <si>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</si>
  <si>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</si>
  <si>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</si>
  <si>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</si>
  <si>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</si>
  <si>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</si>
  <si>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</si>
  <si>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</si>
  <si>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</si>
  <si>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</si>
  <si>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</si>
  <si>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</si>
  <si>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</si>
  <si>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</si>
  <si>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</si>
  <si>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</si>
  <si>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</si>
  <si>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</si>
  <si>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</si>
  <si>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</si>
  <si>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</si>
  <si>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</si>
  <si>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</si>
  <si>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</si>
  <si>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</si>
  <si>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</si>
  <si>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</si>
  <si>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</si>
  <si>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</si>
  <si>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</si>
  <si>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</si>
  <si>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</si>
  <si>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</si>
  <si>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</si>
  <si>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</si>
  <si>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</si>
  <si>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</si>
  <si>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</si>
  <si>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</si>
  <si>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</si>
  <si>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</si>
  <si>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</si>
  <si>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</si>
  <si>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</si>
  <si>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</si>
  <si>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</si>
  <si>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</si>
  <si>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</si>
  <si>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</si>
  <si>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</si>
  <si>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</si>
  <si>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</si>
  <si>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</si>
  <si>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</si>
  <si>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</si>
  <si>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</si>
  <si>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</si>
  <si>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</si>
  <si>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</si>
  <si>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</si>
  <si>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</si>
  <si>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</si>
  <si>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</si>
  <si>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</si>
  <si>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</si>
  <si>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</si>
  <si>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</si>
  <si>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</si>
  <si>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</si>
  <si>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</si>
  <si>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</si>
  <si>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</si>
  <si>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</si>
  <si>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</si>
  <si>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</si>
  <si>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</si>
  <si>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</si>
  <si>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</si>
  <si>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</si>
  <si>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</si>
  <si>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</si>
  <si>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</si>
  <si>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</si>
  <si>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</si>
  <si>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</si>
  <si>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</si>
  <si>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</si>
  <si>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</si>
  <si>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</si>
  <si>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</si>
  <si>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</si>
  <si>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</si>
  <si>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</si>
  <si>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</si>
  <si>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</si>
  <si>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</si>
  <si>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</si>
  <si>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</si>
  <si>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</si>
  <si>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</si>
  <si>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</si>
  <si>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</si>
  <si>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</si>
  <si>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</si>
  <si>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</si>
  <si>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</si>
  <si>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</si>
  <si>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</si>
  <si>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</si>
  <si>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</si>
  <si>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</si>
  <si>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</si>
  <si>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</si>
  <si>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</si>
  <si>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</si>
  <si>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</si>
  <si>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</si>
  <si>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</si>
  <si>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</si>
  <si>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</si>
  <si>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</si>
  <si>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</si>
  <si>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</si>
  <si>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</si>
  <si>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</si>
  <si>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</si>
  <si>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</si>
  <si>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</si>
  <si>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</si>
  <si>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</si>
  <si>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</si>
  <si>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</si>
  <si>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</si>
  <si>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</si>
  <si>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</si>
  <si>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</si>
  <si>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</si>
  <si>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</si>
  <si>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</si>
  <si>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</si>
  <si>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</si>
  <si>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</si>
  <si>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</si>
  <si>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</si>
  <si>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</si>
  <si>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</si>
  <si>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</si>
  <si>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</si>
  <si>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</si>
  <si>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</si>
  <si>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</si>
  <si>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</si>
  <si>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</si>
  <si>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</si>
  <si>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</si>
  <si>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</si>
  <si>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</si>
  <si>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</si>
  <si>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</si>
  <si>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</si>
  <si>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</si>
  <si>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</si>
  <si>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</si>
  <si>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</si>
  <si>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</si>
  <si>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</si>
  <si>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</si>
  <si>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</si>
  <si>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</si>
  <si>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</si>
  <si>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</si>
  <si>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</si>
  <si>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</si>
  <si>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</si>
  <si>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</si>
  <si>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</si>
  <si>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</si>
  <si>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</si>
  <si>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</si>
  <si>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</si>
  <si>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</si>
  <si>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</si>
  <si>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</si>
  <si>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</si>
  <si>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</si>
  <si>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</si>
  <si>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</si>
  <si>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</si>
  <si>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</si>
  <si>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</si>
  <si>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</si>
  <si>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</si>
  <si>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</si>
  <si>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</si>
  <si>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</si>
  <si>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</si>
  <si>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</si>
  <si>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</si>
  <si>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</si>
  <si>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</si>
  <si>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</si>
  <si>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</si>
  <si>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</si>
  <si>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</si>
  <si>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</si>
  <si>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</si>
  <si>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</si>
  <si>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</si>
  <si>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</si>
  <si>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</si>
  <si>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</si>
  <si>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</si>
  <si>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</si>
  <si>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</si>
  <si>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</si>
  <si>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</si>
  <si>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</si>
  <si>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</si>
  <si>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</si>
  <si>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</si>
  <si>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</si>
  <si>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</si>
  <si>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</si>
  <si>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</si>
  <si>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</si>
  <si>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</si>
  <si>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</si>
  <si>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</si>
  <si>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</si>
  <si>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</si>
  <si>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</si>
  <si>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</si>
  <si>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</si>
  <si>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</si>
  <si>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</si>
  <si>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</si>
  <si>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</si>
  <si>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</si>
  <si>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</si>
  <si>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</si>
  <si>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</si>
  <si>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</si>
  <si>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</si>
  <si>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</si>
  <si>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</si>
  <si>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</si>
  <si>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</si>
  <si>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</si>
  <si>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</si>
  <si>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</si>
  <si>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</si>
  <si>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</si>
  <si>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</si>
  <si>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</si>
  <si>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</si>
  <si>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</si>
  <si>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</si>
  <si>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</si>
  <si>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</si>
  <si>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</si>
  <si>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</si>
  <si>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</si>
  <si>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</si>
  <si>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</si>
  <si>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</si>
  <si>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</si>
  <si>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</si>
  <si>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</si>
  <si>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</si>
  <si>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</si>
  <si>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</si>
  <si>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</si>
  <si>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</si>
  <si>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</si>
  <si>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</si>
  <si>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</si>
  <si>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</si>
  <si>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</si>
  <si>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</si>
  <si>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</si>
  <si>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</si>
  <si>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</si>
  <si>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</si>
  <si>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</si>
  <si>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</si>
  <si>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</si>
  <si>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</si>
  <si>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</si>
  <si>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</si>
  <si>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</si>
  <si>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</si>
  <si>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</si>
  <si>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</si>
  <si>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</si>
  <si>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</si>
  <si>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</si>
  <si>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</si>
  <si>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</si>
  <si>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</si>
  <si>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</si>
  <si>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</si>
  <si>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</si>
  <si>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</si>
  <si>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</si>
  <si>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</si>
  <si>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</si>
  <si>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</si>
  <si>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</si>
  <si>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</si>
  <si>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</si>
  <si>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</si>
  <si>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</si>
  <si>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</si>
  <si>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</si>
  <si>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</si>
  <si>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</si>
  <si>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</si>
  <si>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</si>
  <si>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</si>
  <si>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</si>
  <si>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</si>
  <si>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</si>
  <si>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</si>
  <si>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</si>
  <si>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</si>
  <si>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</si>
  <si>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</si>
  <si>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</si>
  <si>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</si>
  <si>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</si>
  <si>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</si>
  <si>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</si>
  <si>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</si>
  <si>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</si>
  <si>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</si>
  <si>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</si>
  <si>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</si>
  <si>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</si>
  <si>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</si>
  <si>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</si>
  <si>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</si>
  <si>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</si>
  <si>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</si>
  <si>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</si>
  <si>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</si>
  <si>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</si>
  <si>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</si>
  <si>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</si>
  <si>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</si>
  <si>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</si>
  <si>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</si>
  <si>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</si>
  <si>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</si>
  <si>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</si>
  <si>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</si>
  <si>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</si>
  <si>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</si>
  <si>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</si>
  <si>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</si>
  <si>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</si>
  <si>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</si>
  <si>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</si>
  <si>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</si>
  <si>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</si>
  <si>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</si>
  <si>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</si>
  <si>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</si>
  <si>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</si>
  <si>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</si>
  <si>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</si>
  <si>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</si>
  <si>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</si>
  <si>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</si>
  <si>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</si>
  <si>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</si>
  <si>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</si>
  <si>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</si>
  <si>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</si>
  <si>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</si>
  <si>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</si>
  <si>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</si>
  <si>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</si>
  <si>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</si>
  <si>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</si>
  <si>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</si>
  <si>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</si>
  <si>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</si>
  <si>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</si>
  <si>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</si>
  <si>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</si>
  <si>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</si>
  <si>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</si>
  <si>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</si>
  <si>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</si>
  <si>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</si>
  <si>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</si>
  <si>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</si>
  <si>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</si>
  <si>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</si>
  <si>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</si>
  <si>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</si>
  <si>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</si>
  <si>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</si>
  <si>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</si>
  <si>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</si>
  <si>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</si>
  <si>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</si>
  <si>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</si>
  <si>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</si>
  <si>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</si>
  <si>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</si>
  <si>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</si>
  <si>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</si>
  <si>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</si>
  <si>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</si>
  <si>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</si>
  <si>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</si>
  <si>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</si>
  <si>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</si>
  <si>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</si>
  <si>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</si>
  <si>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</si>
  <si>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</si>
  <si>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</si>
  <si>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</si>
  <si>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</si>
  <si>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</si>
  <si>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</si>
  <si>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</si>
  <si>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</si>
  <si>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</si>
  <si>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</si>
  <si>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</si>
  <si>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</si>
  <si>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</si>
  <si>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</si>
  <si>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</si>
  <si>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</si>
  <si>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</si>
  <si>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</si>
  <si>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</si>
  <si>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</si>
  <si>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</si>
  <si>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</si>
  <si>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</si>
  <si>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</si>
  <si>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</si>
  <si>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</si>
  <si>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</si>
  <si>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</si>
  <si>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</si>
  <si>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</si>
  <si>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</si>
  <si>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</si>
  <si>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</si>
  <si>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</si>
  <si>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</si>
  <si>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</si>
  <si>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</si>
  <si>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</si>
  <si>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</si>
  <si>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</si>
  <si>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</si>
  <si>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</si>
  <si>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</si>
  <si>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</si>
  <si>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</si>
  <si>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</si>
  <si>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</si>
  <si>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</si>
  <si>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</si>
  <si>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</si>
  <si>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</si>
  <si>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</si>
  <si>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</si>
  <si>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</si>
  <si>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</si>
  <si>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</si>
  <si>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</si>
  <si>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</si>
  <si>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</si>
  <si>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</si>
  <si>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</si>
  <si>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</si>
  <si>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</si>
  <si>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</si>
  <si>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</si>
  <si>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</si>
  <si>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</si>
  <si>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</si>
  <si>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</si>
  <si>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</si>
  <si>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</si>
  <si>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</si>
  <si>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</si>
  <si>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</si>
  <si>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</si>
  <si>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</si>
  <si>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</si>
  <si>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</si>
  <si>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</si>
  <si>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</si>
  <si>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</si>
  <si>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</si>
  <si>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</si>
  <si>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</si>
  <si>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</si>
  <si>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</si>
  <si>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</si>
  <si>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</si>
  <si>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</si>
  <si>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</si>
  <si>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</si>
  <si>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</si>
  <si>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</si>
  <si>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</si>
  <si>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</si>
  <si>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</si>
  <si>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</si>
  <si>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</si>
  <si>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</si>
  <si>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</si>
  <si>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</si>
  <si>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</si>
  <si>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</si>
  <si>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</si>
  <si>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</si>
  <si>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</si>
  <si>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</si>
  <si>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</si>
  <si>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</si>
  <si>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</si>
  <si>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</si>
  <si>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</si>
  <si>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</si>
  <si>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</si>
  <si>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</si>
  <si>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</si>
  <si>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</si>
  <si>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</si>
  <si>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</si>
  <si>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</si>
  <si>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</si>
  <si>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</si>
  <si>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</si>
  <si>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</si>
  <si>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</si>
  <si>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</si>
  <si>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</si>
  <si>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</si>
  <si>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</si>
  <si>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</si>
  <si>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</si>
  <si>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</si>
  <si>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</si>
  <si>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</si>
  <si>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</si>
  <si>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</si>
  <si>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</si>
  <si>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</si>
  <si>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</si>
  <si>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</si>
  <si>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</si>
  <si>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</si>
  <si>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</si>
  <si>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</si>
  <si>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</si>
  <si>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</si>
  <si>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</si>
  <si>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</si>
  <si>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</si>
  <si>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</si>
  <si>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</si>
  <si>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</si>
  <si>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</si>
  <si>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</si>
  <si>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</si>
  <si>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</si>
  <si>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</si>
  <si>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</si>
  <si>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</si>
  <si>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</si>
  <si>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</si>
  <si>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</si>
  <si>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</si>
  <si>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</si>
  <si>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</si>
  <si>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</si>
  <si>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</si>
  <si>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</si>
  <si>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</si>
  <si>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</si>
  <si>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</si>
  <si>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</si>
  <si>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</si>
  <si>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</si>
  <si>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</si>
  <si>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</si>
  <si>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</si>
  <si>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</si>
  <si>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</si>
  <si>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</si>
  <si>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</si>
  <si>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</si>
  <si>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</si>
  <si>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</si>
  <si>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</si>
  <si>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</si>
  <si>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</si>
  <si>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</si>
  <si>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</si>
  <si>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</si>
  <si>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</si>
  <si>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</si>
  <si>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</si>
  <si>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</si>
  <si>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</si>
  <si>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</si>
  <si>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</si>
  <si>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</si>
  <si>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</si>
  <si>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</si>
  <si>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</si>
  <si>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</si>
  <si>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</si>
  <si>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</si>
  <si>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</si>
  <si>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</si>
  <si>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</si>
  <si>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</si>
  <si>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</si>
  <si>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</si>
  <si>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</si>
  <si>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</si>
  <si>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</si>
  <si>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</si>
  <si>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</si>
  <si>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</si>
  <si>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</si>
  <si>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</si>
  <si>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</si>
  <si>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</si>
  <si>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</si>
  <si>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</si>
  <si>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</si>
  <si>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</si>
  <si>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</si>
  <si>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</si>
  <si>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</si>
  <si>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</si>
  <si>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</si>
  <si>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</si>
  <si>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</si>
  <si>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</si>
  <si>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</si>
  <si>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</si>
  <si>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</si>
  <si>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</si>
  <si>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</si>
  <si>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</si>
  <si>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</si>
  <si>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</si>
  <si>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</si>
  <si>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</si>
  <si>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</si>
  <si>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</si>
  <si>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</si>
  <si>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</si>
  <si>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</si>
  <si>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</si>
  <si>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</si>
  <si>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</si>
  <si>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</si>
  <si>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</si>
  <si>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</si>
  <si>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</si>
  <si>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</si>
  <si>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</si>
  <si>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</si>
  <si>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</si>
  <si>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</si>
  <si>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</si>
  <si>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</si>
  <si>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</si>
  <si>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</si>
  <si>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</si>
  <si>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</si>
  <si>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</si>
  <si>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</si>
  <si>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</si>
  <si>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</si>
  <si>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</si>
  <si>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</si>
  <si>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</si>
  <si>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</si>
  <si>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</si>
  <si>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</si>
  <si>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</si>
  <si>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</si>
  <si>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</si>
  <si>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</si>
  <si>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</si>
  <si>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</si>
  <si>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</si>
  <si>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</si>
  <si>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</si>
  <si>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</si>
  <si>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</si>
  <si>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</si>
  <si>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</si>
  <si>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</si>
  <si>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</si>
  <si>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</si>
  <si>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</si>
  <si>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</si>
  <si>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</si>
  <si>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</si>
  <si>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</si>
  <si>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</si>
  <si>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</si>
  <si>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</si>
  <si>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</si>
  <si>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</si>
  <si>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</si>
  <si>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</si>
  <si>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</si>
  <si>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</si>
  <si>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</si>
  <si>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</si>
  <si>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</si>
  <si>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</si>
  <si>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</si>
  <si>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</si>
  <si>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</si>
  <si>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</si>
  <si>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</si>
  <si>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</si>
  <si>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</si>
  <si>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</si>
  <si>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</si>
  <si>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</si>
  <si>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</si>
  <si>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</si>
  <si>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</si>
  <si>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</si>
  <si>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</si>
  <si>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</si>
  <si>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</si>
  <si>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</si>
  <si>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</si>
  <si>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</si>
  <si>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</si>
  <si>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</si>
  <si>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</si>
  <si>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</si>
  <si>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</si>
  <si>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</si>
  <si>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</si>
  <si>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</si>
  <si>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</si>
  <si>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</si>
  <si>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</si>
  <si>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</si>
  <si>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</si>
  <si>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</si>
  <si>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</si>
  <si>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</si>
  <si>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</si>
  <si>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</si>
  <si>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</si>
  <si>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</si>
  <si>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</si>
  <si>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</si>
  <si>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</si>
  <si>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</si>
  <si>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</si>
  <si>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</si>
  <si>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</si>
  <si>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</si>
  <si>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</si>
  <si>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</si>
  <si>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</si>
  <si>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</si>
  <si>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</si>
  <si>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</si>
  <si>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</si>
  <si>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</si>
  <si>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</si>
  <si>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</si>
  <si>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</si>
  <si>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</si>
  <si>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</si>
  <si>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</si>
  <si>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</si>
  <si>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</si>
  <si>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</si>
  <si>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</si>
  <si>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</si>
  <si>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</si>
  <si>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</si>
  <si>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</si>
  <si>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</si>
  <si>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</si>
  <si>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</si>
  <si>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</si>
  <si>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</si>
  <si>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</si>
  <si>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</si>
  <si>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</si>
  <si>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</si>
  <si>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</si>
  <si>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</si>
  <si>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</si>
  <si>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</si>
  <si>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</si>
  <si>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</si>
  <si>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</si>
  <si>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</si>
  <si>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</si>
  <si>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</si>
  <si>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</si>
  <si>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</si>
  <si>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</si>
  <si>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</si>
  <si>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</si>
  <si>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</si>
  <si>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</si>
  <si>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</si>
  <si>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</si>
  <si>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</si>
  <si>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</si>
  <si>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</si>
  <si>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</si>
  <si>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</si>
  <si>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</si>
  <si>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</si>
  <si>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</si>
  <si>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</si>
  <si>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</si>
  <si>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</si>
  <si>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</si>
  <si>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</si>
  <si>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</si>
  <si>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</si>
  <si>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</si>
  <si>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</si>
  <si>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</si>
  <si>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</si>
  <si>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</si>
  <si>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</si>
  <si>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</si>
  <si>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</si>
  <si>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</si>
  <si>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</si>
  <si>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</si>
  <si>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</si>
  <si>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</si>
  <si>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</si>
  <si>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</si>
  <si>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</si>
  <si>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</si>
  <si>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</si>
  <si>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</si>
  <si>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</si>
  <si>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</si>
  <si>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</si>
  <si>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</si>
  <si>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</si>
  <si>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</si>
  <si>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</si>
  <si>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</si>
  <si>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</si>
  <si>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</si>
  <si>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</si>
  <si>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</si>
  <si>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</si>
  <si>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</si>
  <si>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</si>
  <si>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</si>
  <si>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</si>
  <si>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</si>
  <si>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</si>
  <si>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</si>
  <si>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</si>
  <si>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</si>
  <si>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</si>
  <si>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</si>
  <si>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</si>
  <si>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</si>
  <si>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</si>
  <si>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</si>
  <si>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</si>
  <si>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</si>
  <si>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</si>
  <si>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</si>
  <si>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</si>
  <si>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</si>
  <si>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</si>
  <si>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</si>
  <si>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</si>
  <si>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</si>
  <si>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</si>
  <si>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</si>
  <si>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</si>
  <si>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</si>
  <si>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</si>
  <si>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</si>
  <si>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</si>
  <si>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</si>
  <si>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</si>
  <si>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</si>
  <si>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</si>
  <si>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</si>
  <si>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</si>
  <si>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</si>
  <si>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</si>
  <si>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</si>
  <si>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</si>
  <si>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</si>
  <si>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</si>
  <si>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</si>
  <si>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</si>
  <si>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</si>
  <si>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</si>
  <si>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</si>
  <si>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</si>
  <si>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</si>
  <si>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</si>
  <si>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</si>
  <si>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</si>
  <si>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</si>
  <si>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</si>
  <si>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</si>
  <si>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</si>
  <si>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</si>
  <si>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</si>
  <si>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</si>
  <si>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</si>
  <si>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</si>
  <si>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</si>
  <si>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</si>
  <si>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</si>
  <si>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</si>
  <si>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</si>
  <si>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</si>
  <si>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</si>
  <si>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</si>
  <si>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</si>
  <si>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</si>
  <si>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</si>
  <si>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</si>
  <si>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</si>
  <si>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</si>
  <si>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</si>
  <si>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</si>
  <si>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</si>
  <si>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</si>
  <si>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</si>
  <si>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</si>
  <si>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</si>
  <si>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</si>
  <si>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</si>
  <si>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</si>
  <si>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</si>
  <si>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</si>
  <si>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</si>
  <si>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</si>
  <si>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</si>
  <si>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</si>
  <si>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</si>
  <si>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</si>
  <si>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</si>
  <si>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</si>
  <si>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</si>
  <si>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</si>
  <si>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</si>
  <si>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</si>
  <si>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</si>
  <si>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</si>
  <si>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</si>
  <si>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</si>
  <si>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</si>
  <si>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</si>
  <si>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</si>
  <si>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</si>
  <si>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</si>
  <si>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</si>
  <si>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</si>
  <si>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</si>
  <si>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</si>
  <si>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</si>
  <si>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</si>
  <si>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</si>
  <si>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</si>
  <si>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</si>
  <si>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</si>
  <si>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</si>
  <si>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</si>
  <si>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</si>
  <si>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</si>
  <si>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</si>
  <si>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</si>
  <si>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</si>
  <si>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</si>
  <si>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</si>
  <si>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</si>
  <si>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</si>
  <si>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</si>
  <si>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</si>
  <si>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</si>
  <si>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</si>
  <si>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</si>
  <si>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</si>
  <si>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</si>
  <si>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</si>
  <si>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</si>
  <si>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</si>
  <si>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</si>
  <si>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</si>
  <si>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</si>
  <si>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</si>
  <si>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</si>
  <si>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</si>
  <si>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</si>
  <si>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</si>
  <si>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</si>
  <si>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</si>
  <si>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</si>
  <si>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</si>
  <si>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</si>
  <si>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</si>
  <si>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</si>
  <si>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</si>
  <si>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</si>
  <si>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</si>
  <si>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</si>
  <si>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</si>
  <si>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</si>
  <si>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</si>
  <si>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</si>
  <si>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</si>
  <si>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</si>
  <si>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</si>
  <si>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</si>
  <si>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</si>
  <si>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</si>
  <si>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</si>
  <si>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</si>
  <si>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</si>
  <si>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</si>
  <si>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</si>
  <si>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</si>
  <si>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</si>
  <si>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</si>
  <si>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</si>
  <si>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</si>
  <si>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</si>
  <si>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</si>
  <si>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</si>
  <si>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</si>
  <si>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</si>
  <si>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</si>
  <si>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</si>
  <si>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</si>
  <si>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</si>
  <si>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</si>
  <si>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</si>
  <si>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</si>
  <si>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</si>
  <si>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</si>
  <si>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</si>
  <si>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</si>
  <si>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</si>
  <si>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</si>
  <si>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</si>
  <si>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</si>
  <si>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</si>
  <si>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</si>
  <si>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</si>
  <si>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</si>
  <si>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</si>
  <si>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</si>
  <si>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</si>
  <si>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</si>
  <si>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</si>
  <si>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</si>
  <si>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</si>
  <si>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</si>
  <si>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</si>
  <si>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</si>
  <si>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</si>
  <si>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</si>
  <si>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</si>
  <si>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</si>
  <si>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</si>
  <si>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</si>
  <si>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</si>
  <si>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</si>
  <si>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</si>
  <si>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</si>
  <si>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</si>
  <si>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</si>
  <si>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</si>
  <si>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</si>
  <si>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</si>
  <si>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</si>
  <si>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</si>
  <si>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</si>
  <si>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</si>
  <si>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</si>
  <si>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</si>
  <si>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</si>
  <si>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</si>
  <si>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</si>
  <si>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</si>
  <si>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</si>
  <si>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</si>
  <si>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</si>
  <si>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</si>
  <si>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</si>
  <si>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</si>
  <si>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</si>
  <si>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</si>
  <si>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</si>
  <si>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</si>
  <si>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</si>
  <si>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</si>
  <si>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</si>
  <si>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</si>
  <si>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</si>
  <si>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</si>
  <si>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</si>
  <si>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</si>
  <si>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</si>
  <si>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</si>
  <si>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</si>
  <si>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</si>
  <si>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</si>
  <si>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</si>
  <si>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</si>
  <si>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</si>
  <si>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</si>
  <si>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</si>
  <si>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</si>
  <si>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</si>
  <si>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</si>
  <si>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</si>
  <si>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</si>
  <si>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</si>
  <si>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</si>
  <si>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</si>
  <si>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</si>
  <si>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</si>
  <si>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</si>
  <si>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</si>
  <si>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</si>
  <si>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</si>
  <si>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</si>
  <si>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</si>
  <si>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</si>
  <si>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</si>
  <si>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</si>
  <si>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</si>
  <si>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</si>
  <si>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</si>
  <si>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</si>
  <si>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</si>
  <si>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</si>
  <si>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</si>
  <si>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</si>
  <si>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</si>
  <si>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</si>
  <si>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</si>
  <si>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</si>
  <si>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</si>
  <si>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</si>
  <si>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</si>
  <si>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</si>
  <si>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</si>
  <si>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</si>
  <si>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</si>
  <si>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</si>
  <si>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</si>
  <si>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</si>
  <si>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</si>
  <si>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</si>
  <si>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</si>
  <si>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</si>
  <si>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</si>
  <si>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</si>
  <si>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</si>
  <si>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</si>
  <si>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</si>
  <si>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</si>
  <si>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</si>
  <si>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</si>
  <si>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</si>
  <si>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</si>
  <si>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</si>
  <si>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</si>
  <si>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</si>
  <si>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</si>
  <si>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</si>
  <si>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</si>
  <si>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</si>
  <si>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</si>
  <si>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</si>
  <si>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</si>
  <si>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</si>
  <si>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</si>
  <si>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</si>
  <si>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</si>
  <si>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</si>
  <si>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</si>
  <si>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</si>
  <si>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</si>
  <si>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</si>
  <si>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</si>
  <si>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</si>
  <si>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</si>
  <si>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</si>
  <si>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</si>
  <si>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</si>
  <si>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</si>
  <si>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</si>
  <si>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</si>
  <si>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</si>
  <si>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</si>
  <si>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</si>
  <si>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</si>
  <si>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</si>
  <si>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</si>
  <si>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</si>
  <si>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</si>
  <si>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</si>
  <si>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</si>
  <si>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</si>
  <si>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</si>
  <si>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</si>
  <si>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</si>
  <si>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</si>
  <si>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</si>
  <si>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</si>
  <si>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</si>
  <si>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</si>
  <si>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</si>
  <si>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</si>
  <si>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</si>
  <si>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</si>
  <si>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</si>
  <si>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</si>
  <si>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</si>
  <si>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</si>
  <si>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</si>
  <si>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</si>
  <si>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</si>
  <si>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</si>
  <si>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</si>
  <si>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</si>
  <si>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</si>
  <si>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</si>
  <si>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</si>
  <si>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</si>
  <si>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</si>
  <si>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</si>
  <si>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</si>
  <si>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</si>
  <si>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</si>
  <si>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</si>
  <si>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</si>
  <si>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</si>
  <si>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</si>
  <si>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</si>
  <si>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</si>
  <si>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</si>
  <si>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</si>
  <si>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</si>
  <si>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</si>
  <si>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</si>
  <si>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</si>
  <si>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</si>
  <si>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</si>
  <si>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</si>
  <si>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</si>
  <si>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</si>
  <si>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</si>
  <si>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</si>
  <si>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</si>
  <si>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</si>
  <si>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</si>
  <si>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</si>
  <si>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</si>
  <si>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</si>
  <si>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</si>
  <si>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</si>
  <si>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</si>
  <si>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</si>
  <si>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</si>
  <si>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</si>
  <si>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</si>
  <si>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</si>
  <si>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</si>
  <si>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</si>
  <si>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</si>
  <si>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</si>
  <si>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</si>
  <si>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</si>
  <si>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</si>
  <si>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</si>
  <si>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</si>
  <si>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</si>
  <si>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</si>
  <si>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</si>
  <si>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</si>
  <si>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</si>
  <si>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</si>
  <si>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</si>
  <si>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</si>
  <si>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</si>
  <si>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</si>
  <si>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</si>
  <si>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</si>
  <si>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</si>
  <si>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</si>
  <si>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</si>
  <si>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</si>
  <si>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</si>
  <si>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</si>
  <si>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</si>
  <si>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</si>
  <si>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</si>
  <si>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</si>
  <si>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</si>
  <si>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</si>
  <si>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</si>
  <si>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</si>
  <si>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</si>
  <si>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</si>
  <si>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</si>
  <si>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</si>
  <si>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</si>
  <si>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</si>
  <si>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</si>
  <si>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</si>
  <si>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</si>
  <si>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</si>
  <si>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</si>
  <si>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</si>
  <si>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</si>
  <si>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</si>
  <si>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</si>
  <si>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</si>
  <si>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</si>
  <si>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</si>
  <si>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</si>
  <si>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</si>
  <si>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</si>
  <si>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</si>
  <si>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</si>
  <si>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</si>
  <si>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</si>
  <si>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</si>
  <si>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</si>
  <si>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</si>
  <si>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</si>
  <si>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</si>
  <si>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</si>
  <si>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</si>
  <si>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</si>
  <si>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</si>
  <si>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</si>
  <si>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</si>
  <si>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</si>
  <si>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</si>
  <si>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</si>
  <si>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</si>
  <si>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</si>
  <si>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</si>
  <si>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</si>
  <si>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</si>
  <si>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</si>
  <si>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</si>
  <si>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</si>
  <si>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</si>
  <si>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</si>
  <si>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</si>
  <si>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</si>
  <si>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</si>
  <si>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</si>
  <si>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</si>
  <si>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</si>
  <si>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</si>
  <si>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</si>
  <si>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</si>
  <si>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</si>
  <si>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</si>
  <si>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</si>
  <si>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</si>
  <si>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</si>
  <si>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</si>
  <si>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</si>
  <si>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</si>
  <si>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</si>
  <si>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</si>
  <si>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</si>
  <si>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</si>
  <si>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</si>
  <si>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</si>
  <si>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</si>
  <si>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</si>
  <si>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</si>
  <si>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</si>
  <si>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</si>
  <si>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</si>
  <si>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</si>
  <si>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</si>
  <si>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</si>
  <si>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</si>
  <si>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</si>
  <si>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</si>
  <si>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</si>
  <si>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</si>
  <si>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</si>
  <si>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</si>
  <si>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</si>
  <si>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</si>
  <si>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</si>
  <si>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</si>
  <si>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</si>
  <si>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</si>
  <si>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</si>
  <si>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</si>
  <si>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</si>
  <si>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</si>
  <si>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</si>
  <si>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</si>
  <si>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</si>
  <si>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</si>
  <si>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</si>
  <si>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</si>
  <si>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</si>
  <si>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</si>
  <si>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</si>
  <si>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</si>
  <si>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</si>
  <si>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</si>
  <si>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</si>
  <si>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</si>
  <si>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</si>
  <si>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</si>
  <si>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</si>
  <si>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</si>
  <si>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</si>
  <si>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</si>
  <si>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</si>
  <si>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</si>
  <si>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</si>
  <si>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</si>
  <si>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</si>
  <si>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</si>
  <si>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</si>
  <si>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</si>
  <si>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</si>
  <si>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</si>
  <si>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</si>
  <si>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</si>
  <si>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</si>
  <si>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</si>
  <si>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</si>
  <si>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</si>
  <si>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</si>
  <si>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</si>
  <si>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</si>
  <si>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</si>
  <si>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</si>
  <si>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</si>
  <si>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</si>
  <si>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</si>
  <si>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</si>
  <si>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</si>
  <si>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</si>
  <si>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</si>
  <si>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</si>
  <si>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</si>
  <si>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</si>
  <si>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</si>
  <si>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</si>
  <si>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</si>
  <si>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</si>
  <si>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</si>
  <si>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</si>
  <si>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</si>
  <si>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</si>
  <si>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</si>
  <si>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</si>
  <si>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</si>
  <si>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</si>
  <si>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</si>
  <si>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</si>
  <si>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</si>
  <si>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</si>
  <si>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</si>
  <si>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</si>
  <si>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</si>
  <si>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</si>
  <si>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</si>
  <si>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</si>
  <si>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</si>
  <si>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</si>
  <si>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</si>
  <si>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</si>
  <si>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</si>
  <si>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</si>
  <si>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</si>
  <si>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</si>
  <si>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</si>
  <si>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</si>
  <si>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</si>
  <si>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</si>
  <si>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</si>
  <si>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</si>
  <si>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</si>
  <si>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</si>
  <si>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</si>
  <si>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</si>
  <si>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</si>
  <si>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</si>
  <si>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</si>
  <si>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</si>
  <si>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</si>
  <si>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</si>
  <si>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</si>
  <si>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</si>
  <si>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</si>
  <si>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</si>
  <si>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</si>
  <si>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</si>
  <si>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</si>
  <si>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</si>
  <si>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</si>
  <si>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</si>
  <si>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</si>
  <si>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</si>
  <si>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</si>
  <si>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</si>
  <si>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</si>
  <si>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</si>
  <si>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</si>
  <si>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</si>
  <si>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</si>
  <si>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</si>
  <si>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</si>
  <si>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</si>
  <si>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</si>
  <si>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</si>
  <si>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</si>
  <si>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</si>
  <si>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</si>
  <si>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</si>
  <si>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</si>
  <si>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</si>
  <si>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</si>
  <si>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</si>
  <si>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</si>
  <si>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</si>
  <si>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</si>
  <si>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</si>
  <si>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</si>
  <si>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</si>
  <si>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</si>
  <si>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</si>
  <si>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</si>
  <si>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</si>
  <si>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</si>
  <si>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</si>
  <si>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</si>
  <si>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</si>
  <si>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</si>
  <si>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</si>
  <si>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</si>
  <si>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</si>
  <si>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</si>
  <si>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</si>
  <si>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</si>
  <si>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</si>
  <si>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</si>
  <si>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</si>
  <si>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</si>
  <si>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</si>
  <si>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</si>
  <si>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</si>
  <si>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</si>
  <si>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</si>
  <si>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</si>
  <si>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</si>
  <si>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</si>
  <si>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</si>
  <si>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</si>
  <si>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</si>
  <si>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</si>
  <si>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</si>
  <si>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</si>
  <si>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</si>
  <si>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</si>
  <si>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</si>
  <si>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</si>
  <si>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</si>
  <si>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</si>
  <si>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</si>
  <si>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</si>
  <si>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</si>
  <si>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</si>
  <si>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</si>
  <si>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</si>
  <si>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</si>
  <si>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</si>
  <si>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</si>
  <si>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</si>
  <si>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</si>
  <si>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</si>
  <si>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</si>
  <si>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</si>
  <si>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</si>
  <si>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</si>
  <si>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</si>
  <si>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</si>
  <si>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</si>
  <si>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</si>
  <si>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</si>
  <si>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</si>
  <si>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</si>
  <si>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</si>
  <si>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</si>
  <si>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</si>
  <si>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</si>
  <si>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</si>
  <si>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</si>
  <si>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</si>
  <si>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</si>
  <si>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</si>
  <si>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</si>
  <si>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</si>
  <si>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</si>
  <si>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</si>
  <si>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</si>
  <si>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</si>
  <si>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</si>
  <si>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</si>
  <si>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</si>
  <si>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</si>
  <si>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</si>
  <si>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</si>
  <si>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</si>
  <si>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</si>
  <si>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</si>
  <si>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</si>
  <si>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</si>
  <si>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</si>
  <si>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</si>
  <si>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</si>
  <si>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</si>
  <si>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</si>
  <si>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</si>
  <si>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</si>
  <si>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</si>
  <si>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</si>
  <si>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</si>
  <si>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</si>
  <si>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</si>
  <si>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</si>
  <si>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</si>
  <si>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</si>
  <si>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</si>
  <si>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</si>
  <si>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</si>
  <si>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</si>
  <si>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</si>
  <si>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</si>
  <si>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</si>
  <si>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</si>
  <si>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</si>
  <si>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</si>
  <si>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</si>
  <si>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</si>
  <si>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</si>
  <si>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</si>
  <si>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</si>
  <si>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</si>
  <si>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</si>
  <si>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</si>
  <si>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</si>
  <si>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</si>
  <si>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</si>
  <si>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</si>
  <si>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</si>
  <si>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</si>
  <si>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</si>
  <si>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</si>
  <si>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</si>
  <si>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</si>
  <si>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</si>
  <si>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</si>
  <si>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</si>
  <si>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</si>
  <si>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</si>
  <si>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</si>
  <si>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</si>
  <si>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</si>
  <si>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</si>
  <si>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</si>
  <si>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</si>
  <si>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</si>
  <si>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</si>
  <si>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</si>
  <si>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</si>
  <si>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</si>
  <si>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</si>
  <si>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</si>
  <si>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</si>
  <si>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</si>
  <si>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</si>
  <si>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</si>
  <si>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</si>
  <si>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</si>
  <si>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</si>
  <si>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</si>
  <si>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</si>
  <si>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</si>
  <si>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</si>
  <si>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</si>
  <si>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</si>
  <si>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</si>
  <si>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</si>
  <si>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</si>
  <si>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</si>
  <si>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</si>
  <si>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</si>
  <si>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</si>
  <si>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</si>
  <si>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</si>
  <si>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</si>
  <si>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</si>
  <si>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</si>
  <si>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</si>
  <si>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</si>
  <si>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</si>
  <si>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</si>
  <si>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</si>
  <si>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</si>
  <si>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</si>
  <si>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</si>
  <si>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</si>
  <si>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</si>
  <si>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</si>
  <si>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</si>
  <si>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</si>
  <si>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</si>
  <si>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</si>
  <si>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</si>
  <si>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</si>
  <si>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</si>
  <si>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</si>
  <si>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</si>
  <si>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</si>
  <si>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</si>
  <si>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</si>
  <si>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</si>
  <si>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</si>
  <si>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</si>
  <si>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</si>
  <si>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</si>
  <si>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</si>
  <si>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</si>
  <si>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</si>
  <si>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</si>
  <si>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</si>
  <si>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</si>
  <si>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</si>
  <si>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</si>
  <si>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</si>
  <si>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</si>
  <si>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</si>
  <si>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</si>
  <si>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</si>
  <si>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</si>
  <si>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</si>
  <si>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</si>
  <si>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</si>
  <si>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</si>
  <si>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</si>
  <si>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</si>
  <si>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</si>
  <si>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</si>
  <si>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</si>
  <si>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</si>
  <si>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</si>
  <si>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</si>
  <si>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</si>
  <si>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</si>
  <si>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</si>
  <si>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</si>
  <si>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</si>
  <si>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</si>
  <si>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</si>
  <si>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</si>
  <si>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</si>
  <si>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</si>
  <si>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</si>
  <si>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</si>
  <si>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</si>
  <si>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</si>
  <si>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</si>
  <si>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</si>
  <si>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</si>
  <si>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</si>
  <si>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</si>
  <si>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</si>
  <si>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</si>
  <si>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</si>
  <si>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</si>
  <si>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</si>
  <si>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</si>
  <si>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</si>
  <si>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</si>
  <si>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</si>
  <si>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</si>
  <si>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</si>
  <si>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</si>
  <si>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</si>
  <si>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</si>
  <si>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</si>
  <si>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</si>
  <si>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</si>
  <si>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</si>
  <si>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</si>
  <si>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</si>
  <si>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</si>
  <si>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</si>
  <si>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</si>
  <si>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</si>
  <si>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</si>
  <si>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</si>
  <si>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</si>
  <si>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</si>
  <si>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</si>
  <si>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</si>
  <si>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</si>
  <si>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</si>
  <si>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</si>
  <si>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</si>
  <si>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</si>
  <si>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</si>
  <si>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</si>
  <si>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</si>
  <si>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</si>
  <si>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</si>
  <si>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</si>
  <si>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</si>
  <si>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</si>
  <si>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</si>
  <si>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</si>
  <si>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</si>
  <si>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</si>
  <si>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</si>
  <si>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</si>
  <si>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</si>
  <si>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</si>
  <si>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</si>
  <si>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</si>
  <si>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</si>
  <si>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</si>
  <si>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</si>
  <si>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</si>
  <si>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</si>
  <si>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</si>
  <si>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</si>
  <si>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</si>
  <si>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</si>
  <si>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</si>
  <si>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</si>
  <si>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</si>
  <si>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</si>
  <si>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</si>
  <si>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</si>
  <si>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</si>
  <si>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</si>
  <si>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</si>
  <si>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</si>
  <si>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</si>
  <si>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</si>
  <si>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</si>
  <si>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</si>
  <si>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</si>
  <si>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</si>
  <si>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</si>
  <si>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</si>
  <si>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</si>
  <si>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</si>
  <si>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</si>
  <si>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</si>
  <si>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</si>
  <si>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</si>
  <si>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</si>
  <si>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</si>
  <si>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</si>
  <si>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</si>
  <si>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</si>
  <si>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</si>
  <si>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</si>
  <si>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</si>
  <si>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</si>
  <si>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</si>
  <si>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</si>
  <si>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</si>
  <si>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</si>
  <si>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</si>
  <si>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</si>
  <si>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</si>
  <si>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</si>
  <si>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</si>
  <si>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</si>
  <si>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</si>
  <si>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</si>
  <si>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</si>
  <si>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</si>
  <si>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</si>
  <si>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</si>
  <si>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</si>
  <si>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</si>
  <si>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</si>
  <si>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</si>
  <si>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</si>
  <si>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</si>
  <si>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</si>
  <si>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</si>
  <si>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</si>
  <si>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</si>
  <si>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</si>
  <si>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</si>
  <si>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</si>
  <si>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</si>
  <si>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</si>
  <si>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</si>
  <si>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</si>
  <si>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</si>
  <si>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</si>
  <si>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</si>
  <si>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</si>
  <si>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</si>
  <si>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</si>
  <si>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</si>
  <si>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</si>
  <si>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</si>
  <si>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</si>
  <si>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</si>
  <si>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</si>
  <si>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</si>
  <si>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</si>
  <si>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</si>
  <si>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</si>
  <si>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</si>
  <si>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</si>
  <si>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</si>
  <si>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</si>
  <si>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</si>
  <si>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</si>
  <si>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</si>
  <si>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</si>
  <si>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</si>
  <si>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</si>
  <si>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</si>
  <si>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</si>
  <si>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</si>
  <si>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</si>
  <si>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</si>
  <si>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</si>
  <si>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</si>
  <si>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</si>
  <si>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</si>
  <si>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</si>
  <si>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</si>
  <si>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</si>
  <si>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</si>
  <si>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</si>
  <si>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</si>
  <si>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</si>
  <si>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</si>
  <si>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</si>
  <si>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</si>
  <si>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</si>
  <si>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</si>
  <si>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</si>
  <si>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</si>
  <si>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</si>
  <si>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</si>
  <si>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</si>
  <si>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</si>
  <si>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</si>
  <si>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</si>
  <si>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</si>
  <si>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</si>
  <si>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</si>
  <si>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</si>
  <si>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</si>
  <si>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</si>
  <si>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</si>
  <si>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</si>
  <si>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</si>
  <si>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</si>
  <si>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</si>
  <si>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</si>
  <si>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</si>
  <si>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</si>
  <si>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</si>
  <si>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</si>
  <si>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</si>
  <si>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</si>
  <si>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</si>
  <si>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</si>
  <si>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</si>
  <si>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</si>
  <si>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</si>
  <si>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</si>
  <si>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</si>
  <si>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</si>
  <si>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</si>
  <si>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</si>
  <si>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</si>
  <si>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</si>
  <si>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</si>
  <si>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</si>
  <si>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</si>
  <si>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</si>
  <si>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</si>
  <si>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</si>
  <si>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</si>
  <si>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</si>
  <si>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</si>
  <si>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</si>
  <si>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</si>
  <si>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</si>
  <si>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</si>
  <si>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</si>
  <si>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</si>
  <si>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</si>
  <si>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</si>
  <si>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</si>
  <si>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</si>
  <si>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</si>
  <si>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</si>
  <si>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</si>
  <si>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</si>
  <si>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</si>
  <si>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</si>
  <si>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</si>
  <si>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</si>
  <si>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</si>
  <si>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</si>
  <si>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</si>
  <si>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</si>
  <si>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</si>
  <si>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</si>
  <si>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</si>
  <si>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</si>
  <si>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</si>
  <si>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</si>
  <si>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</si>
  <si>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</si>
  <si>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</si>
  <si>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</si>
  <si>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</si>
  <si>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</si>
  <si>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</si>
  <si>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</si>
  <si>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</si>
  <si>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</si>
  <si>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</si>
  <si>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</si>
  <si>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</si>
  <si>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</si>
  <si>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</si>
  <si>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</si>
  <si>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</si>
  <si>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</si>
  <si>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</si>
  <si>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</si>
  <si>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</si>
  <si>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</si>
  <si>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</si>
  <si>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</si>
  <si>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</si>
  <si>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</si>
  <si>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</si>
  <si>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</si>
  <si>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</si>
  <si>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</si>
  <si>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</si>
  <si>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</si>
  <si>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</si>
  <si>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</si>
  <si>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</si>
  <si>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</si>
  <si>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</si>
  <si>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</si>
  <si>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</si>
  <si>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</si>
  <si>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</si>
  <si>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</si>
  <si>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</si>
  <si>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</si>
  <si>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</si>
  <si>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</si>
  <si>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</si>
  <si>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</si>
  <si>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</si>
  <si>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</si>
  <si>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</si>
  <si>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</si>
  <si>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</si>
  <si>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</si>
  <si>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</si>
  <si>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</si>
  <si>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</si>
  <si>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</si>
  <si>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</si>
  <si>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</si>
  <si>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</si>
  <si>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</si>
  <si>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</si>
  <si>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</si>
  <si>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</si>
  <si>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</si>
  <si>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</si>
  <si>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</si>
  <si>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</si>
  <si>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</si>
  <si>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</si>
  <si>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</si>
  <si>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</si>
  <si>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</si>
  <si>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</si>
  <si>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</si>
  <si>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</si>
  <si>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</si>
  <si>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</si>
  <si>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</si>
  <si>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</si>
  <si>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</si>
  <si>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</si>
  <si>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</si>
  <si>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</si>
  <si>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</si>
  <si>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</si>
  <si>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</si>
  <si>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</si>
  <si>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</si>
  <si>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</si>
  <si>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</si>
  <si>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</si>
  <si>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</si>
  <si>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</si>
  <si>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</si>
  <si>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</si>
  <si>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</si>
  <si>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</si>
  <si>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</si>
  <si>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</si>
  <si>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</si>
  <si>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</si>
  <si>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</si>
  <si>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</si>
  <si>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</si>
  <si>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</si>
  <si>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</si>
  <si>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</si>
  <si>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</si>
  <si>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</si>
  <si>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</si>
  <si>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</si>
  <si>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</si>
  <si>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</si>
  <si>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</si>
  <si>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</si>
  <si>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</si>
  <si>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</si>
  <si>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</si>
  <si>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</si>
  <si>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</si>
  <si>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</si>
  <si>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</si>
  <si>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</si>
  <si>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</si>
  <si>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</si>
  <si>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</si>
  <si>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</si>
  <si>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</si>
  <si>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</si>
  <si>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</si>
  <si>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</si>
  <si>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</si>
  <si>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</si>
  <si>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</si>
  <si>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</si>
  <si>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</si>
  <si>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</si>
  <si>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</si>
  <si>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</si>
  <si>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</si>
  <si>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</si>
  <si>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</si>
  <si>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</si>
  <si>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</si>
  <si>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</si>
  <si>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</si>
  <si>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</si>
  <si>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</si>
  <si>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</si>
  <si>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</si>
  <si>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</si>
  <si>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</si>
  <si>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</si>
  <si>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</si>
  <si>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</si>
  <si>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</si>
  <si>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</si>
  <si>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</si>
  <si>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</si>
  <si>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</si>
  <si>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</si>
  <si>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</si>
  <si>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</si>
  <si>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</si>
  <si>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</si>
  <si>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</si>
  <si>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</si>
  <si>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</si>
  <si>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</si>
  <si>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</si>
  <si>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</si>
  <si>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</si>
  <si>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</si>
  <si>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</si>
  <si>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</si>
  <si>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</si>
  <si>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</si>
  <si>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</si>
  <si>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</si>
  <si>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</si>
  <si>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</si>
  <si>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</si>
  <si>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</si>
  <si>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</si>
  <si>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</si>
  <si>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</si>
  <si>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</si>
  <si>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</si>
  <si>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</si>
  <si>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</si>
  <si>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</si>
  <si>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</si>
  <si>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</si>
  <si>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</si>
  <si>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</si>
  <si>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</si>
  <si>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</si>
  <si>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</si>
  <si>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</si>
  <si>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</si>
  <si>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</si>
  <si>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</si>
  <si>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</si>
  <si>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</si>
  <si>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</si>
  <si>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</si>
  <si>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</si>
  <si>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</si>
  <si>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</si>
  <si>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</si>
  <si>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</si>
  <si>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</si>
  <si>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</si>
  <si>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</si>
  <si>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</si>
  <si>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</si>
  <si>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</si>
  <si>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</si>
  <si>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</si>
  <si>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</si>
  <si>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</si>
  <si>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</si>
  <si>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</si>
  <si>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</si>
  <si>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</si>
  <si>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</si>
  <si>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</si>
  <si>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</si>
  <si>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</si>
  <si>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</si>
  <si>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</si>
  <si>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</si>
  <si>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</si>
  <si>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</si>
  <si>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</si>
  <si>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</si>
  <si>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</si>
  <si>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</si>
  <si>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</si>
  <si>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</si>
  <si>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</si>
  <si>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</si>
  <si>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</si>
  <si>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</si>
  <si>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</si>
  <si>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</si>
  <si>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</si>
  <si>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</si>
  <si>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</si>
  <si>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</si>
  <si>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</si>
  <si>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</si>
  <si>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</si>
  <si>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</si>
  <si>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</si>
  <si>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</si>
  <si>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</si>
  <si>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</si>
  <si>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</si>
  <si>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</si>
  <si>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</si>
  <si>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</si>
  <si>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</si>
  <si>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</si>
  <si>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</si>
  <si>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</si>
  <si>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</si>
  <si>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</si>
  <si>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</si>
  <si>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</si>
  <si>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</si>
  <si>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</si>
  <si>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</si>
  <si>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</si>
  <si>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</si>
  <si>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</si>
  <si>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</si>
  <si>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</si>
  <si>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</si>
  <si>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</si>
  <si>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</si>
  <si>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</si>
  <si>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</si>
  <si>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</si>
  <si>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</si>
  <si>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</si>
  <si>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</si>
  <si>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</si>
  <si>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</si>
  <si>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</si>
  <si>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</si>
  <si>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</si>
  <si>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</si>
  <si>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</si>
  <si>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</si>
  <si>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</si>
  <si>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</si>
  <si>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</si>
  <si>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</si>
  <si>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</si>
  <si>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</si>
  <si>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</si>
  <si>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</si>
  <si>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</si>
  <si>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</si>
  <si>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</si>
  <si>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</si>
  <si>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</si>
  <si>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</si>
  <si>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</si>
  <si>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</si>
  <si>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</si>
  <si>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</si>
  <si>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</si>
  <si>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</si>
  <si>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</si>
  <si>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</si>
  <si>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</si>
  <si>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</si>
  <si>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</si>
  <si>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</si>
  <si>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</si>
  <si>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</si>
  <si>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</si>
  <si>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</si>
  <si>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</si>
  <si>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</si>
  <si>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</si>
  <si>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</si>
  <si>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</si>
  <si>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</si>
  <si>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</si>
  <si>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</si>
  <si>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</si>
  <si>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</si>
  <si>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</si>
  <si>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</si>
  <si>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</si>
  <si>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</si>
  <si>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</si>
  <si>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</si>
  <si>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</si>
  <si>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</si>
  <si>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</si>
  <si>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</si>
  <si>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</si>
  <si>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</si>
  <si>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</si>
  <si>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</si>
  <si>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</si>
  <si>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</si>
  <si>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</si>
  <si>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</si>
  <si>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</si>
  <si>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</si>
  <si>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</si>
  <si>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</si>
  <si>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</si>
  <si>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</si>
  <si>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</si>
  <si>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</si>
  <si>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</si>
  <si>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</si>
  <si>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</si>
  <si>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</si>
  <si>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</si>
  <si>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</si>
  <si>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</si>
  <si>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</si>
  <si>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</si>
  <si>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</si>
  <si>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</si>
  <si>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</si>
  <si>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</si>
  <si>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</si>
  <si>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</si>
  <si>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</si>
  <si>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</si>
  <si>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</si>
  <si>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</si>
  <si>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</si>
  <si>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</si>
  <si>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</si>
  <si>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</si>
  <si>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</si>
  <si>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</si>
  <si>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</si>
  <si>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</si>
  <si>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</si>
  <si>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</si>
  <si>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</si>
  <si>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</si>
  <si>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</si>
  <si>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</si>
  <si>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</si>
  <si>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</si>
  <si>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</si>
  <si>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</si>
  <si>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</si>
  <si>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</si>
  <si>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</si>
  <si>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</si>
  <si>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</si>
  <si>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</si>
  <si>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</si>
  <si>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</si>
  <si>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</si>
  <si>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</si>
  <si>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</si>
  <si>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</si>
  <si>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</si>
  <si>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</si>
  <si>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</si>
  <si>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</si>
  <si>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</si>
  <si>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</si>
  <si>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</si>
  <si>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</si>
  <si>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</si>
  <si>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</si>
  <si>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</si>
  <si>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</si>
  <si>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</si>
  <si>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</si>
  <si>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</si>
  <si>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</si>
  <si>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</si>
  <si>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</si>
  <si>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</si>
  <si>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</si>
  <si>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</si>
  <si>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</si>
  <si>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</si>
  <si>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</si>
  <si>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</si>
  <si>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</si>
  <si>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</si>
  <si>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</si>
  <si>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</si>
  <si>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</si>
  <si>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</si>
  <si>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</si>
  <si>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</si>
  <si>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</si>
  <si>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</si>
  <si>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</si>
  <si>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</si>
  <si>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</si>
  <si>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</si>
  <si>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</si>
  <si>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</si>
  <si>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</si>
  <si>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</si>
  <si>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</si>
  <si>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</si>
  <si>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</si>
  <si>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</si>
  <si>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</si>
  <si>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</si>
  <si>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</si>
  <si>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</si>
  <si>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</si>
  <si>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</si>
  <si>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</si>
  <si>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</si>
  <si>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</si>
  <si>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</si>
  <si>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</si>
  <si>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</si>
  <si>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</si>
  <si>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</si>
  <si>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</si>
  <si>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</si>
  <si>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</si>
  <si>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</si>
  <si>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</si>
  <si>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</si>
  <si>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</si>
  <si>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</si>
  <si>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</si>
  <si>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</si>
  <si>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</si>
  <si>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</si>
  <si>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</si>
  <si>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</si>
  <si>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</si>
  <si>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</si>
  <si>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</si>
  <si>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</si>
  <si>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</si>
  <si>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</si>
  <si>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</si>
  <si>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</si>
  <si>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</si>
  <si>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</si>
  <si>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</si>
  <si>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</si>
  <si>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</si>
  <si>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</si>
  <si>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</si>
  <si>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</si>
  <si>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</si>
  <si>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</si>
  <si>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</si>
  <si>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</si>
  <si>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</si>
  <si>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</si>
  <si>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</si>
  <si>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</si>
  <si>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</si>
  <si>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</si>
  <si>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</si>
  <si>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</si>
  <si>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</si>
  <si>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</si>
  <si>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</si>
  <si>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</si>
  <si>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</si>
  <si>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</si>
  <si>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</si>
  <si>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</si>
  <si>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</si>
  <si>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</si>
  <si>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</si>
  <si>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</si>
  <si>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</si>
  <si>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</si>
  <si>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</si>
  <si>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</si>
  <si>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</si>
  <si>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</si>
  <si>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</si>
  <si>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</si>
  <si>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</si>
  <si>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</si>
  <si>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</si>
  <si>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</si>
  <si>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</si>
  <si>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</si>
  <si>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</si>
  <si>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</si>
  <si>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</si>
  <si>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</si>
  <si>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</si>
  <si>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</si>
  <si>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</si>
  <si>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</si>
  <si>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</si>
  <si>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</si>
  <si>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</si>
  <si>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</si>
  <si>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</si>
  <si>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</si>
  <si>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</si>
  <si>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</si>
  <si>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</si>
  <si>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</si>
  <si>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</si>
  <si>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</si>
  <si>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</si>
  <si>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</si>
  <si>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</si>
  <si>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</si>
  <si>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</si>
  <si>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</si>
  <si>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</si>
  <si>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</si>
  <si>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</si>
  <si>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</si>
  <si>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</si>
  <si>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</si>
  <si>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</si>
  <si>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</si>
  <si>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</si>
  <si>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</si>
  <si>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</si>
  <si>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</si>
  <si>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</si>
  <si>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</si>
  <si>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</si>
  <si>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</si>
  <si>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</si>
  <si>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</si>
  <si>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</si>
  <si>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</si>
  <si>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</si>
  <si>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</si>
  <si>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</si>
  <si>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</si>
  <si>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</si>
  <si>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</si>
  <si>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</si>
  <si>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</si>
  <si>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</si>
  <si>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</si>
  <si>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</si>
  <si>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</si>
  <si>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</si>
  <si>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</si>
  <si>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</si>
  <si>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</si>
  <si>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</si>
  <si>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</si>
  <si>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</si>
  <si>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</si>
  <si>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</si>
  <si>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</si>
  <si>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</si>
  <si>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</si>
  <si>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</si>
  <si>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</si>
  <si>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</si>
  <si>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</si>
  <si>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</si>
  <si>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</si>
  <si>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</si>
  <si>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</si>
  <si>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</si>
  <si>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</si>
  <si>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</si>
  <si>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</si>
  <si>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</si>
  <si>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</si>
  <si>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</si>
  <si>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</si>
  <si>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</si>
  <si>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</si>
  <si>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</si>
  <si>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</si>
  <si>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</si>
  <si>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</si>
  <si>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</si>
  <si>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</si>
  <si>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</si>
  <si>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</si>
  <si>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</si>
  <si>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</si>
  <si>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</si>
  <si>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</si>
  <si>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</si>
  <si>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</si>
  <si>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</si>
  <si>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</si>
  <si>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</si>
  <si>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</si>
  <si>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</si>
  <si>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</si>
  <si>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</si>
  <si>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</si>
  <si>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</si>
  <si>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</si>
  <si>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</si>
  <si>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</si>
  <si>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</si>
  <si>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</si>
  <si>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</si>
  <si>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</si>
  <si>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</si>
  <si>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</si>
  <si>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</si>
  <si>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</si>
  <si>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</si>
  <si>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</si>
  <si>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</si>
  <si>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</si>
  <si>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</si>
  <si>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</si>
  <si>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</si>
  <si>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</si>
  <si>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</si>
  <si>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</si>
  <si>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</si>
  <si>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</si>
  <si>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</si>
  <si>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</si>
  <si>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</si>
  <si>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</si>
  <si>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</si>
  <si>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</si>
  <si>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</si>
  <si>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</si>
  <si>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</si>
  <si>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</si>
  <si>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</si>
  <si>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</si>
  <si>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</si>
  <si>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</si>
  <si>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</si>
  <si>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</si>
  <si>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</si>
  <si>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</si>
  <si>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</si>
  <si>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</si>
  <si>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</si>
  <si>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</si>
  <si>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</si>
  <si>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</si>
  <si>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</si>
  <si>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</si>
  <si>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</si>
  <si>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</si>
  <si>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</si>
  <si>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</si>
  <si>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</si>
  <si>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</si>
  <si>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</si>
  <si>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</si>
  <si>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</si>
  <si>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</si>
  <si>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</si>
  <si>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</si>
  <si>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</si>
  <si>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</si>
  <si>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</si>
  <si>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</si>
  <si>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</si>
  <si>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</si>
  <si>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</si>
  <si>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</si>
  <si>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</si>
  <si>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</si>
  <si>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</si>
  <si>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</si>
  <si>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</si>
  <si>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</si>
  <si>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</si>
  <si>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</si>
  <si>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</si>
  <si>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</si>
  <si>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</si>
  <si>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</si>
  <si>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</si>
  <si>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</si>
  <si>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</si>
  <si>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</si>
  <si>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</si>
  <si>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</si>
  <si>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</si>
  <si>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</si>
  <si>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</si>
  <si>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</si>
  <si>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</si>
  <si>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</si>
  <si>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</si>
  <si>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</si>
  <si>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</si>
  <si>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</si>
  <si>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</si>
  <si>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</si>
  <si>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</si>
  <si>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</si>
  <si>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</si>
  <si>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</si>
  <si>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</si>
  <si>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</si>
  <si>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</si>
  <si>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</si>
  <si>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</si>
  <si>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</si>
  <si>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</si>
  <si>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</si>
  <si>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</si>
  <si>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</si>
  <si>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</si>
  <si>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</si>
  <si>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</si>
  <si>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</si>
  <si>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</si>
  <si>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</si>
  <si>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</si>
  <si>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</si>
  <si>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</si>
  <si>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</si>
  <si>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</si>
  <si>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</si>
  <si>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</si>
  <si>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</si>
  <si>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</si>
  <si>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</si>
  <si>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</si>
  <si>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</si>
  <si>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</si>
  <si>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</si>
  <si>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</si>
  <si>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</si>
  <si>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</si>
  <si>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</si>
  <si>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</si>
  <si>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</si>
  <si>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</si>
  <si>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</si>
  <si>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</si>
  <si>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</si>
  <si>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</si>
  <si>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</si>
  <si>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</si>
  <si>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</si>
  <si>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</si>
  <si>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</si>
  <si>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</si>
  <si>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</si>
  <si>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</si>
  <si>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</si>
  <si>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</si>
  <si>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</si>
  <si>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</si>
  <si>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</si>
  <si>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</si>
  <si>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</si>
  <si>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</si>
  <si>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</si>
  <si>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</si>
  <si>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</si>
  <si>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</si>
  <si>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</si>
  <si>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</si>
  <si>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</si>
  <si>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</si>
  <si>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</si>
  <si>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</si>
  <si>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</si>
  <si>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</si>
  <si>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</si>
  <si>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</si>
  <si>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</si>
  <si>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</si>
  <si>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</si>
  <si>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</si>
  <si>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</si>
  <si>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</si>
  <si>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</si>
  <si>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</si>
  <si>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</si>
  <si>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</si>
  <si>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</si>
  <si>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</si>
  <si>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</si>
  <si>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</si>
  <si>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</si>
  <si>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</si>
  <si>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</si>
  <si>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</si>
  <si>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</si>
  <si>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</si>
  <si>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</si>
  <si>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</si>
  <si>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</si>
  <si>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</si>
  <si>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</si>
  <si>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</si>
  <si>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</si>
  <si>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</si>
  <si>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</si>
  <si>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</si>
  <si>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</si>
  <si>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</si>
  <si>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</si>
  <si>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</si>
  <si>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</si>
  <si>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</si>
  <si>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</si>
  <si>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</si>
  <si>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</si>
  <si>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</si>
  <si>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</si>
  <si>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</si>
  <si>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</si>
  <si>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</si>
  <si>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</si>
  <si>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</si>
  <si>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</si>
  <si>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</si>
  <si>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</si>
  <si>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</si>
  <si>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</si>
  <si>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</si>
  <si>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</si>
  <si>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</si>
  <si>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</si>
  <si>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</si>
  <si>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</si>
  <si>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</si>
  <si>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</si>
  <si>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</si>
  <si>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</si>
  <si>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</si>
  <si>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</si>
  <si>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</si>
  <si>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</si>
  <si>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</si>
  <si>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</si>
  <si>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</si>
  <si>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</si>
  <si>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</si>
  <si>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</si>
  <si>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</si>
  <si>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</si>
  <si>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</si>
  <si>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</si>
  <si>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</si>
  <si>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</si>
  <si>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</si>
  <si>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</si>
  <si>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</si>
  <si>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</si>
  <si>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</si>
  <si>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</si>
  <si>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</si>
  <si>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</si>
  <si>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</si>
  <si>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</si>
  <si>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</si>
  <si>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</si>
  <si>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</si>
  <si>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</si>
  <si>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</si>
  <si>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</si>
  <si>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</si>
  <si>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</si>
  <si>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</si>
  <si>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</si>
  <si>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</si>
  <si>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</si>
  <si>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</si>
  <si>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</si>
  <si>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</si>
  <si>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</si>
  <si>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</si>
  <si>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</si>
  <si>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</si>
  <si>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</si>
  <si>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</si>
  <si>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</si>
  <si>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</si>
  <si>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</si>
  <si>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</si>
  <si>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</si>
  <si>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</si>
  <si>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</si>
  <si>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</si>
  <si>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</si>
  <si>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</si>
  <si>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</si>
  <si>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</si>
  <si>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</si>
  <si>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</si>
  <si>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</si>
  <si>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</si>
  <si>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</si>
  <si>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</si>
  <si>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</si>
  <si>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</si>
  <si>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</si>
  <si>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</si>
  <si>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</si>
  <si>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</si>
  <si>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</si>
  <si>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</si>
  <si>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</si>
  <si>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</si>
  <si>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</si>
  <si>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</si>
  <si>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</si>
  <si>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</si>
  <si>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</si>
  <si>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</si>
  <si>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</si>
  <si>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</si>
  <si>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</si>
  <si>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</si>
  <si>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</si>
  <si>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</si>
  <si>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</si>
  <si>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</si>
  <si>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</si>
  <si>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</si>
  <si>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</si>
  <si>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</si>
  <si>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</si>
  <si>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</si>
  <si>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</si>
  <si>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</si>
  <si>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</si>
  <si>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</si>
  <si>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</si>
  <si>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</si>
  <si>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</si>
  <si>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</si>
  <si>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</si>
  <si>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</si>
  <si>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</si>
  <si>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</si>
  <si>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</si>
  <si>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</si>
  <si>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</si>
  <si>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</si>
  <si>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</si>
  <si>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</si>
  <si>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</si>
  <si>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</si>
  <si>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</si>
  <si>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</si>
  <si>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</si>
  <si>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</si>
  <si>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</si>
  <si>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</si>
  <si>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</si>
  <si>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</si>
  <si>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</si>
  <si>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</si>
  <si>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</si>
  <si>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</si>
  <si>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</si>
  <si>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</si>
  <si>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</si>
  <si>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</si>
  <si>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</si>
  <si>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</si>
  <si>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</si>
  <si>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</si>
  <si>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</si>
  <si>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</si>
  <si>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</si>
  <si>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</si>
  <si>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</si>
  <si>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</si>
  <si>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</si>
  <si>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</si>
  <si>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</si>
  <si>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</si>
  <si>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</si>
  <si>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</si>
  <si>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</si>
  <si>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</si>
  <si>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</si>
  <si>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</si>
  <si>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</si>
  <si>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</si>
  <si>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</si>
  <si>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</si>
  <si>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</si>
  <si>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</si>
  <si>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</si>
  <si>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</si>
  <si>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</si>
  <si>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</si>
  <si>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</si>
  <si>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</si>
  <si>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</si>
  <si>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</si>
  <si>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</si>
  <si>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</si>
  <si>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</si>
  <si>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</si>
  <si>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</si>
  <si>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</si>
  <si>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</si>
  <si>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</si>
  <si>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</si>
  <si>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</si>
  <si>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</si>
  <si>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</si>
  <si>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</si>
  <si>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</si>
  <si>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</si>
  <si>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</si>
  <si>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</si>
  <si>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</si>
  <si>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</si>
  <si>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</si>
  <si>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</si>
  <si>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</si>
  <si>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</si>
  <si>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</si>
  <si>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</si>
  <si>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</si>
  <si>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</si>
  <si>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</si>
  <si>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</si>
  <si>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</si>
  <si>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</si>
  <si>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</si>
  <si>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</si>
  <si>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</si>
  <si>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</si>
  <si>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</si>
  <si>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</si>
  <si>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</si>
  <si>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</si>
  <si>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</si>
  <si>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</si>
  <si>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</si>
  <si>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</si>
  <si>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</si>
  <si>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</si>
  <si>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</si>
  <si>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</si>
  <si>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</si>
  <si>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</si>
  <si>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</si>
  <si>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</si>
  <si>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</si>
  <si>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</si>
  <si>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</si>
  <si>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</si>
  <si>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</si>
  <si>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</si>
  <si>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</si>
  <si>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</si>
  <si>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</si>
  <si>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</si>
  <si>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</si>
  <si>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</si>
  <si>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</si>
  <si>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</si>
  <si>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</si>
  <si>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</si>
  <si>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</si>
  <si>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</si>
  <si>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</si>
  <si>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</si>
  <si>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</si>
  <si>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</si>
  <si>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</si>
  <si>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</si>
  <si>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</si>
  <si>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</si>
  <si>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</si>
  <si>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</si>
  <si>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</si>
  <si>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</si>
  <si>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</si>
  <si>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</si>
  <si>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</si>
  <si>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</si>
  <si>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</si>
  <si>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</si>
  <si>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</si>
  <si>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</si>
  <si>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</si>
  <si>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</si>
  <si>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</si>
  <si>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</si>
  <si>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</si>
  <si>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</si>
  <si>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</si>
  <si>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</si>
  <si>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</si>
  <si>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</si>
  <si>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</si>
  <si>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</si>
  <si>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</si>
  <si>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</si>
  <si>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</si>
  <si>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</si>
  <si>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</si>
  <si>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</si>
  <si>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</si>
  <si>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</si>
  <si>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</si>
  <si>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</si>
  <si>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</si>
  <si>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</si>
  <si>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</si>
  <si>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</si>
  <si>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</si>
  <si>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</si>
  <si>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</si>
  <si>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</si>
  <si>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</si>
  <si>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</si>
  <si>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</si>
  <si>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</si>
  <si>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</si>
  <si>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</si>
  <si>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</si>
  <si>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</si>
  <si>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</si>
  <si>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</si>
  <si>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</si>
  <si>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</si>
  <si>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</si>
  <si>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</si>
  <si>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</si>
  <si>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</si>
  <si>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</si>
  <si>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</si>
  <si>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</si>
  <si>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</si>
  <si>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</si>
  <si>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</si>
  <si>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</si>
  <si>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</si>
  <si>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</si>
  <si>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</si>
  <si>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</si>
  <si>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</si>
  <si>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</si>
  <si>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</si>
  <si>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</si>
  <si>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</si>
  <si>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</si>
  <si>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</si>
  <si>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</si>
  <si>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</si>
  <si>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</si>
  <si>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</si>
  <si>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</si>
  <si>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</si>
  <si>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</si>
  <si>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</si>
  <si>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</si>
  <si>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</si>
  <si>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</si>
  <si>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</si>
  <si>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</si>
  <si>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</si>
  <si>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</si>
  <si>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</si>
  <si>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</si>
  <si>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</si>
  <si>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</si>
  <si>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</si>
  <si>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</si>
  <si>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</si>
  <si>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</si>
  <si>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</si>
  <si>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</si>
  <si>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</si>
  <si>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</si>
  <si>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</si>
  <si>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</si>
  <si>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</si>
  <si>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</si>
  <si>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</si>
  <si>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</si>
  <si>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</si>
  <si>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</si>
  <si>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</si>
  <si>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</si>
  <si>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</si>
  <si>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</si>
  <si>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</si>
  <si>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</si>
  <si>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</si>
  <si>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</si>
  <si>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</si>
  <si>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</si>
  <si>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</si>
  <si>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</si>
  <si>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</si>
  <si>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</si>
  <si>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</si>
  <si>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</si>
  <si>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</si>
  <si>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</si>
  <si>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</si>
  <si>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</si>
  <si>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</si>
  <si>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</si>
  <si>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</si>
  <si>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</si>
  <si>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</si>
  <si>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</si>
  <si>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</si>
  <si>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</si>
  <si>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</si>
  <si>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</si>
  <si>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</si>
  <si>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</si>
  <si>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</si>
  <si>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</si>
  <si>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</si>
  <si>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</si>
  <si>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</si>
  <si>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</si>
  <si>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</si>
  <si>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</si>
  <si>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</si>
  <si>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</si>
  <si>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</si>
  <si>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</si>
  <si>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</si>
  <si>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</si>
  <si>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</si>
  <si>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</si>
  <si>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</si>
  <si>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</si>
  <si>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</si>
  <si>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</si>
  <si>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</si>
  <si>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</si>
  <si>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</si>
  <si>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</si>
  <si>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</si>
  <si>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</si>
  <si>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</si>
  <si>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</si>
  <si>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</si>
  <si>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</si>
  <si>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</si>
  <si>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</si>
  <si>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</si>
  <si>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</si>
  <si>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</si>
  <si>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</si>
  <si>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</si>
  <si>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</si>
  <si>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</si>
  <si>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</si>
  <si>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</si>
  <si>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</si>
  <si>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</si>
  <si>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</si>
  <si>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</si>
  <si>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</si>
  <si>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</si>
  <si>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</si>
  <si>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</si>
  <si>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</si>
  <si>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</si>
  <si>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</si>
  <si>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</si>
  <si>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</si>
  <si>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</si>
  <si>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</si>
  <si>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</si>
  <si>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</si>
  <si>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</si>
  <si>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</si>
  <si>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</si>
  <si>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</si>
  <si>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</si>
  <si>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</si>
  <si>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</si>
  <si>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</si>
  <si>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</si>
  <si>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</si>
  <si>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</si>
  <si>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</si>
  <si>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</si>
  <si>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</si>
  <si>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</si>
  <si>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</si>
  <si>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</si>
  <si>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</si>
  <si>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</si>
  <si>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</si>
  <si>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</si>
  <si>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</si>
  <si>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</si>
  <si>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</si>
  <si>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</si>
  <si>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</si>
  <si>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</si>
  <si>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</si>
  <si>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</si>
  <si>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</si>
  <si>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</si>
  <si>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</si>
  <si>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</si>
  <si>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</si>
  <si>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</si>
  <si>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</si>
  <si>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</si>
  <si>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</si>
  <si>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</si>
  <si>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</si>
  <si>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</si>
  <si>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</si>
  <si>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</si>
  <si>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</si>
  <si>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</si>
  <si>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</si>
  <si>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</si>
  <si>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</si>
  <si>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</si>
  <si>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</si>
  <si>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</si>
  <si>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</si>
  <si>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</si>
  <si>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</si>
  <si>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</si>
  <si>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</si>
  <si>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</si>
  <si>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</si>
  <si>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</si>
  <si>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</si>
  <si>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</si>
  <si>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</si>
  <si>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</si>
  <si>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</si>
  <si>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</si>
  <si>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</si>
  <si>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</si>
  <si>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</si>
  <si>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</si>
  <si>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</si>
  <si>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</si>
  <si>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</si>
  <si>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</si>
  <si>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</si>
  <si>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</si>
  <si>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</si>
  <si>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</si>
  <si>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</si>
  <si>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</si>
  <si>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</si>
  <si>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</si>
  <si>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</si>
  <si>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</si>
  <si>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</si>
  <si>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</si>
  <si>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</si>
  <si>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</si>
  <si>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</si>
  <si>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</si>
  <si>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</si>
  <si>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</si>
  <si>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</si>
  <si>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</si>
  <si>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</si>
  <si>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</si>
  <si>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</si>
  <si>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</si>
  <si>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</si>
  <si>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</si>
  <si>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</si>
  <si>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</si>
  <si>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</si>
  <si>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</si>
  <si>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</si>
  <si>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</si>
  <si>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</si>
  <si>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</si>
  <si>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</si>
  <si>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</si>
  <si>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</si>
  <si>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</si>
  <si>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</si>
  <si>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</si>
  <si>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</si>
  <si>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</si>
  <si>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</si>
  <si>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</si>
  <si>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</si>
  <si>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</si>
  <si>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</si>
  <si>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</si>
  <si>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</si>
  <si>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</si>
  <si>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</si>
  <si>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</si>
  <si>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</si>
  <si>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</si>
  <si>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</si>
  <si>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</si>
  <si>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</si>
  <si>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</si>
  <si>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</si>
  <si>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</si>
  <si>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</si>
  <si>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</si>
  <si>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</si>
  <si>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</si>
  <si>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</si>
  <si>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</si>
  <si>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</si>
  <si>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</si>
  <si>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</si>
  <si>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</si>
  <si>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</si>
  <si>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</si>
  <si>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</si>
  <si>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</si>
  <si>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</si>
  <si>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</si>
  <si>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</si>
  <si>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</si>
  <si>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</si>
  <si>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</si>
  <si>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</si>
  <si>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</si>
  <si>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</si>
  <si>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</si>
  <si>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</si>
  <si>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</si>
  <si>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</si>
  <si>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</si>
  <si>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</si>
  <si>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</si>
  <si>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</si>
  <si>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</si>
  <si>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</si>
  <si>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</si>
  <si>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</si>
  <si>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</si>
  <si>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</si>
  <si>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</si>
  <si>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</si>
  <si>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</si>
  <si>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</si>
  <si>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</si>
  <si>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</si>
  <si>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</si>
  <si>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</si>
  <si>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</si>
  <si>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</si>
  <si>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</si>
  <si>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</si>
  <si>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</si>
  <si>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</si>
  <si>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</si>
  <si>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</si>
  <si>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</si>
  <si>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</si>
  <si>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</si>
  <si>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</si>
  <si>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</si>
  <si>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</si>
  <si>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</si>
  <si>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</si>
  <si>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</si>
  <si>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</si>
  <si>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</si>
  <si>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</si>
  <si>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</si>
  <si>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</si>
  <si>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</si>
  <si>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</si>
  <si>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</si>
  <si>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</si>
  <si>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</si>
  <si>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</si>
  <si>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</si>
  <si>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</si>
  <si>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</si>
  <si>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</si>
  <si>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</si>
  <si>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</si>
  <si>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</si>
  <si>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</si>
  <si>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</si>
  <si>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</si>
  <si>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</si>
  <si>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</si>
  <si>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</si>
  <si>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</si>
  <si>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</si>
  <si>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</si>
  <si>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</si>
  <si>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</si>
  <si>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</si>
  <si>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</si>
  <si>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</si>
  <si>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</si>
  <si>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</si>
  <si>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</si>
  <si>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</si>
  <si>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</si>
  <si>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</si>
  <si>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</si>
  <si>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</si>
  <si>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</si>
  <si>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</si>
  <si>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</si>
  <si>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</si>
  <si>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</si>
  <si>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</si>
  <si>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</si>
  <si>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</si>
  <si>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</si>
  <si>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</si>
  <si>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</si>
  <si>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</si>
  <si>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</si>
  <si>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</si>
  <si>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</si>
  <si>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</si>
  <si>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</si>
  <si>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</si>
  <si>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</si>
  <si>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</si>
  <si>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</si>
  <si>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</si>
  <si>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</si>
  <si>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</si>
  <si>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</si>
  <si>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</si>
  <si>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</si>
  <si>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</si>
  <si>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</si>
  <si>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</si>
  <si>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</si>
  <si>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</si>
  <si>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</si>
  <si>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</si>
  <si>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</si>
  <si>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</si>
  <si>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</si>
  <si>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</si>
  <si>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</si>
  <si>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</si>
  <si>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</si>
  <si>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</si>
  <si>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</si>
  <si>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</si>
  <si>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</si>
  <si>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</si>
  <si>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</si>
  <si>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</si>
  <si>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</si>
  <si>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</si>
  <si>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</si>
  <si>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</si>
  <si>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</si>
  <si>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</si>
  <si>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</si>
  <si>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</si>
  <si>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</si>
  <si>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</si>
  <si>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</si>
  <si>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</si>
  <si>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</si>
  <si>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</si>
  <si>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</si>
  <si>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</si>
  <si>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</si>
  <si>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</si>
  <si>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</si>
  <si>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</si>
  <si>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</si>
  <si>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</si>
  <si>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</si>
  <si>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</si>
  <si>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</si>
  <si>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</si>
  <si>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</si>
  <si>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</si>
  <si>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</si>
  <si>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</si>
  <si>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</si>
  <si>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</si>
  <si>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</si>
  <si>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</si>
  <si>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</si>
  <si>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</si>
  <si>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</si>
  <si>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</si>
  <si>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</si>
  <si>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</si>
  <si>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</si>
  <si>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</si>
  <si>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</si>
  <si>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</si>
  <si>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</si>
  <si>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</si>
  <si>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</si>
  <si>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</si>
  <si>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</si>
  <si>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</si>
  <si>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</si>
  <si>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</si>
  <si>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</si>
  <si>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</si>
  <si>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</si>
  <si>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</si>
  <si>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</si>
  <si>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</si>
  <si>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</si>
  <si>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</si>
  <si>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</si>
  <si>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</si>
  <si>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</si>
  <si>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</si>
  <si>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</si>
  <si>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</si>
  <si>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</si>
  <si>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</si>
  <si>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</si>
  <si>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</si>
  <si>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</si>
  <si>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</si>
  <si>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</si>
  <si>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</si>
  <si>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</si>
  <si>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</si>
  <si>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</si>
  <si>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</si>
  <si>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</si>
  <si>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</si>
  <si>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</si>
  <si>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</si>
  <si>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</si>
  <si>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</si>
  <si>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</si>
  <si>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</si>
  <si>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</si>
  <si>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</si>
  <si>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</si>
  <si>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</si>
  <si>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</si>
  <si>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</si>
  <si>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</si>
  <si>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</si>
  <si>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</si>
  <si>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</si>
  <si>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</si>
  <si>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</si>
  <si>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</si>
  <si>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</si>
  <si>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</si>
  <si>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</si>
  <si>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</si>
  <si>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</si>
  <si>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</si>
  <si>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</si>
  <si>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</si>
  <si>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</si>
  <si>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</si>
  <si>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</si>
  <si>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</si>
  <si>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</si>
  <si>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</si>
  <si>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</si>
  <si>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</si>
  <si>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</si>
  <si>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</si>
  <si>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</si>
  <si>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</si>
  <si>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</si>
  <si>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</si>
  <si>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</si>
  <si>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</si>
  <si>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</si>
  <si>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</si>
  <si>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</si>
  <si>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</si>
  <si>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</si>
  <si>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</si>
  <si>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</si>
  <si>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</si>
  <si>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</si>
  <si>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</si>
  <si>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</si>
  <si>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</si>
  <si>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</si>
  <si>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</si>
  <si>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</si>
  <si>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</si>
  <si>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</si>
  <si>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</si>
  <si>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</si>
  <si>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</si>
  <si>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</si>
  <si>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</si>
  <si>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</si>
  <si>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</si>
  <si>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</si>
  <si>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</si>
  <si>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</si>
  <si>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</si>
  <si>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</si>
  <si>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</si>
  <si>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</si>
  <si>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</si>
  <si>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</si>
  <si>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</si>
  <si>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</si>
  <si>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</si>
  <si>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</si>
  <si>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</si>
  <si>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</si>
  <si>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</si>
  <si>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</si>
  <si>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</si>
  <si>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</si>
  <si>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</si>
  <si>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</si>
  <si>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</si>
  <si>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</si>
  <si>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</si>
  <si>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</si>
  <si>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</si>
  <si>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</si>
  <si>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</si>
  <si>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</si>
  <si>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</si>
  <si>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</si>
  <si>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</si>
  <si>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</si>
  <si>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</si>
  <si>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</si>
  <si>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</si>
  <si>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</si>
  <si>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</si>
  <si>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</si>
  <si>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</si>
  <si>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</si>
  <si>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</si>
  <si>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</si>
  <si>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</si>
  <si>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</si>
  <si>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</si>
  <si>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</si>
  <si>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</si>
  <si>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</si>
  <si>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</si>
  <si>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</si>
  <si>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</si>
  <si>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</si>
  <si>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</si>
  <si>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</si>
  <si>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</si>
  <si>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</si>
  <si>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</si>
  <si>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</si>
  <si>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</si>
  <si>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</si>
  <si>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</si>
  <si>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</si>
  <si>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</si>
  <si>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</si>
  <si>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</si>
  <si>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</si>
  <si>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</si>
  <si>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</si>
  <si>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</si>
  <si>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</si>
  <si>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</si>
  <si>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</si>
  <si>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</si>
  <si>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</si>
  <si>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</si>
  <si>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</si>
  <si>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</si>
  <si>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</si>
  <si>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</si>
  <si>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</si>
  <si>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</si>
  <si>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</si>
  <si>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</si>
  <si>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</si>
  <si>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</si>
  <si>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</si>
  <si>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</si>
  <si>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</si>
  <si>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</si>
  <si>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</si>
  <si>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</si>
  <si>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</si>
  <si>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</si>
  <si>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</si>
  <si>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</si>
  <si>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</si>
  <si>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</si>
  <si>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</si>
  <si>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</si>
  <si>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</si>
  <si>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</si>
  <si>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</si>
  <si>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</si>
  <si>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</si>
  <si>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</si>
  <si>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</si>
  <si>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</si>
  <si>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</si>
  <si>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</si>
  <si>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</si>
  <si>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</si>
  <si>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</si>
  <si>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</si>
  <si>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</si>
  <si>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</si>
  <si>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</si>
  <si>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</si>
  <si>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</si>
  <si>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</si>
  <si>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</si>
  <si>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</si>
  <si>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</si>
  <si>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</si>
  <si>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</si>
  <si>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</si>
  <si>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</si>
  <si>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</si>
  <si>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</si>
  <si>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</si>
  <si>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</si>
  <si>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</si>
  <si>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</si>
  <si>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</si>
  <si>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</si>
  <si>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</si>
  <si>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</si>
  <si>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</si>
  <si>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</si>
  <si>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</si>
  <si>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</si>
  <si>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</si>
  <si>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</si>
  <si>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</si>
  <si>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</si>
  <si>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</si>
  <si>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</si>
  <si>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</si>
  <si>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</si>
  <si>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</si>
  <si>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</si>
  <si>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</si>
  <si>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</si>
  <si>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</si>
  <si>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</si>
  <si>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</si>
  <si>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</si>
  <si>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</si>
  <si>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</si>
  <si>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</si>
  <si>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</si>
  <si>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</si>
  <si>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</si>
  <si>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</si>
  <si>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</si>
  <si>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</si>
  <si>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</si>
  <si>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</si>
  <si>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</si>
  <si>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</si>
  <si>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</si>
  <si>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</si>
  <si>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</si>
  <si>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</si>
  <si>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</si>
  <si>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</si>
  <si>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</si>
  <si>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</si>
  <si>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</si>
  <si>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</si>
  <si>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</si>
  <si>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</si>
  <si>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</si>
  <si>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</si>
  <si>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</si>
  <si>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</si>
  <si>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</si>
  <si>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</si>
  <si>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</si>
  <si>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</si>
  <si>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</si>
  <si>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</si>
  <si>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</si>
  <si>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</si>
  <si>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</si>
  <si>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</si>
  <si>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</si>
  <si>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</si>
  <si>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</si>
  <si>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</si>
  <si>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</si>
  <si>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</si>
  <si>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</si>
  <si>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</si>
  <si>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</si>
  <si>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</si>
  <si>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</si>
  <si>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</si>
  <si>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</si>
  <si>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</si>
  <si>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</si>
  <si>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</si>
  <si>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</si>
  <si>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</si>
  <si>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</si>
  <si>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</si>
  <si>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</si>
  <si>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</si>
  <si>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</si>
  <si>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</si>
  <si>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</si>
  <si>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</si>
  <si>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</si>
  <si>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</si>
  <si>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</si>
  <si>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</si>
  <si>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</si>
  <si>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</si>
  <si>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</si>
  <si>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</si>
  <si>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</si>
  <si>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</si>
  <si>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</si>
  <si>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</si>
  <si>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</si>
  <si>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</si>
  <si>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</si>
  <si>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</si>
  <si>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</si>
  <si>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</si>
  <si>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</si>
  <si>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</si>
  <si>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</si>
  <si>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</si>
  <si>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</si>
  <si>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</si>
  <si>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</si>
  <si>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</si>
  <si>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</si>
  <si>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</si>
  <si>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</si>
  <si>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</si>
  <si>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</si>
  <si>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</si>
  <si>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</si>
  <si>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</si>
  <si>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</si>
  <si>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</si>
  <si>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</si>
  <si>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</si>
  <si>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</si>
  <si>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</si>
  <si>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</si>
  <si>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</si>
  <si>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</si>
  <si>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</si>
  <si>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</si>
  <si>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</si>
  <si>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</si>
  <si>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</si>
  <si>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</si>
  <si>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</si>
  <si>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</si>
  <si>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</si>
  <si>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</si>
  <si>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</si>
  <si>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</si>
  <si>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</si>
  <si>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</si>
  <si>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</si>
  <si>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</si>
  <si>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</si>
  <si>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</si>
  <si>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</si>
  <si>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</si>
  <si>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</si>
  <si>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</si>
  <si>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</si>
  <si>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</si>
  <si>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</si>
  <si>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</si>
  <si>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</si>
  <si>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</si>
  <si>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</si>
  <si>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</si>
  <si>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</si>
  <si>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</si>
  <si>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</si>
  <si>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</si>
  <si>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</si>
  <si>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</si>
  <si>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</si>
  <si>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</si>
  <si>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</si>
  <si>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</si>
  <si>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</si>
  <si>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</si>
  <si>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</si>
  <si>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</si>
  <si>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</si>
  <si>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</si>
  <si>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</si>
  <si>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</si>
  <si>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</si>
  <si>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</si>
  <si>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</si>
  <si>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</si>
  <si>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</si>
  <si>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</si>
  <si>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</si>
  <si>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</si>
  <si>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</si>
  <si>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</si>
  <si>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</si>
  <si>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</si>
  <si>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</si>
  <si>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</si>
  <si>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</si>
  <si>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</si>
  <si>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</si>
  <si>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</si>
  <si>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</si>
  <si>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</si>
  <si>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</si>
  <si>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</si>
  <si>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</si>
  <si>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</si>
  <si>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</si>
  <si>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</si>
  <si>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</si>
  <si>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</si>
  <si>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</si>
  <si>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</si>
  <si>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</si>
  <si>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</si>
  <si>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</si>
  <si>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</si>
  <si>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</si>
  <si>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</si>
  <si>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</si>
  <si>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</si>
  <si>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</si>
  <si>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</si>
  <si>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</si>
  <si>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</si>
  <si>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</si>
  <si>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</si>
  <si>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</si>
  <si>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</si>
  <si>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</si>
  <si>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</si>
  <si>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</si>
  <si>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</si>
  <si>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</si>
  <si>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</si>
  <si>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</si>
  <si>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</si>
  <si>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</si>
  <si>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</si>
  <si>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</si>
  <si>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</si>
  <si>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</si>
  <si>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</si>
  <si>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</si>
  <si>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</si>
  <si>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</si>
  <si>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</si>
  <si>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</si>
  <si>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</si>
  <si>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</si>
  <si>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</si>
  <si>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</si>
  <si>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</si>
  <si>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</si>
  <si>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</si>
  <si>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</si>
  <si>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</si>
  <si>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</si>
  <si>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</si>
  <si>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</si>
  <si>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</si>
  <si>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</si>
  <si>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</si>
  <si>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</si>
  <si>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</si>
  <si>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</si>
  <si>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</si>
  <si>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</si>
  <si>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</si>
  <si>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</si>
  <si>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</si>
  <si>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</si>
  <si>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</si>
  <si>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</si>
  <si>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</si>
  <si>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</si>
  <si>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</si>
  <si>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</si>
  <si>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</si>
  <si>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</si>
  <si>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</si>
  <si>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</si>
  <si>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</si>
  <si>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</si>
  <si>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</si>
  <si>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</si>
  <si>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</si>
  <si>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</si>
  <si>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</si>
  <si>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</si>
  <si>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</si>
  <si>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</si>
  <si>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</si>
  <si>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</si>
  <si>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</si>
  <si>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</si>
  <si>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</si>
  <si>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</si>
  <si>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</si>
  <si>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</si>
  <si>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</si>
  <si>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</si>
  <si>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</si>
  <si>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</si>
  <si>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</si>
  <si>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</si>
  <si>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</si>
  <si>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</si>
  <si>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</si>
  <si>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</si>
  <si>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</si>
  <si>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</si>
  <si>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</si>
  <si>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</si>
  <si>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</si>
  <si>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</si>
  <si>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</si>
  <si>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</si>
  <si>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</si>
  <si>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</si>
  <si>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</si>
  <si>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</si>
  <si>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</si>
  <si>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</si>
  <si>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</si>
  <si>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</si>
  <si>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</si>
  <si>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</si>
  <si>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</si>
  <si>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</si>
  <si>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</si>
  <si>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</si>
  <si>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</si>
  <si>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</si>
  <si>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</si>
  <si>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</si>
  <si>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</si>
  <si>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</si>
  <si>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</si>
  <si>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</si>
  <si>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</si>
  <si>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</si>
  <si>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</si>
  <si>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</si>
  <si>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</si>
  <si>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</si>
  <si>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</si>
  <si>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</si>
  <si>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</si>
  <si>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</si>
  <si>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</si>
  <si>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</si>
  <si>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</si>
  <si>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</si>
  <si>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</si>
  <si>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</si>
  <si>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</si>
  <si>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</si>
  <si>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</si>
  <si>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</si>
  <si>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</si>
  <si>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</si>
  <si>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</si>
  <si>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</si>
  <si>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</si>
  <si>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</si>
  <si>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</si>
  <si>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</si>
  <si>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</si>
  <si>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</si>
  <si>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</si>
  <si>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</si>
  <si>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</si>
  <si>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</si>
  <si>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</si>
  <si>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</si>
  <si>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</si>
  <si>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</si>
  <si>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</si>
  <si>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</si>
  <si>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</si>
  <si>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</si>
  <si>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</si>
  <si>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</si>
  <si>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</si>
  <si>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</si>
  <si>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</si>
  <si>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</si>
  <si>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</si>
  <si>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</si>
  <si>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</si>
  <si>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</si>
  <si>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</si>
  <si>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</si>
  <si>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</si>
  <si>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</si>
  <si>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</si>
  <si>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</si>
  <si>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</si>
  <si>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</si>
  <si>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</si>
  <si>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</si>
  <si>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</si>
  <si>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</si>
  <si>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</si>
  <si>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</si>
  <si>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</si>
  <si>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</si>
  <si>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</si>
  <si>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</si>
  <si>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</si>
  <si>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</si>
  <si>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</si>
  <si>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</si>
  <si>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</si>
  <si>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</si>
  <si>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</si>
  <si>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</si>
  <si>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</si>
  <si>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</si>
  <si>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</si>
  <si>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</si>
  <si>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</si>
  <si>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</si>
  <si>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</si>
  <si>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</si>
  <si>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</si>
  <si>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</si>
  <si>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</si>
  <si>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</si>
  <si>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</si>
  <si>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</si>
  <si>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</si>
  <si>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</si>
  <si>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</si>
  <si>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</si>
  <si>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</si>
  <si>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</si>
  <si>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</si>
  <si>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</si>
  <si>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</si>
  <si>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</si>
  <si>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</si>
  <si>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</si>
  <si>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</si>
  <si>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</si>
  <si>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</si>
  <si>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</si>
  <si>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</si>
  <si>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</si>
  <si>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</si>
  <si>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</si>
  <si>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</si>
  <si>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</si>
  <si>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</si>
  <si>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</si>
  <si>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</si>
  <si>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</si>
  <si>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</si>
  <si>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</si>
  <si>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</si>
  <si>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</si>
  <si>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</si>
  <si>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</si>
  <si>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</si>
  <si>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</si>
  <si>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</si>
  <si>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</si>
  <si>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</si>
  <si>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</si>
  <si>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</si>
  <si>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</si>
  <si>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</si>
  <si>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</si>
  <si>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</si>
  <si>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</si>
  <si>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</si>
  <si>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</si>
  <si>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</si>
  <si>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</si>
  <si>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</si>
  <si>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</si>
  <si>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</si>
  <si>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</si>
  <si>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</si>
  <si>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</si>
  <si>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</si>
  <si>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</si>
  <si>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</si>
  <si>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</si>
  <si>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</si>
  <si>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</si>
  <si>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</si>
  <si>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</si>
  <si>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</si>
  <si>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</si>
  <si>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</si>
  <si>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</si>
  <si>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</si>
  <si>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</si>
  <si>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</si>
  <si>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</si>
  <si>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</si>
  <si>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</si>
  <si>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</si>
  <si>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</si>
  <si>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</si>
  <si>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</si>
  <si>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</si>
  <si>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</si>
  <si>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</si>
  <si>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</si>
  <si>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</si>
  <si>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</si>
  <si>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</si>
  <si>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</si>
  <si>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</si>
  <si>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</si>
  <si>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</si>
  <si>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</si>
  <si>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</si>
  <si>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</si>
  <si>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</si>
  <si>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</si>
  <si>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</si>
  <si>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</si>
  <si>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</si>
  <si>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</si>
  <si>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</si>
  <si>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</si>
  <si>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</si>
  <si>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</si>
  <si>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</si>
  <si>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</si>
  <si>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</si>
  <si>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</si>
  <si>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</si>
  <si>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</si>
  <si>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</si>
  <si>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</si>
  <si>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</si>
  <si>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</si>
  <si>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</si>
  <si>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</si>
  <si>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</si>
  <si>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</si>
  <si>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</si>
  <si>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</si>
  <si>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</si>
  <si>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</si>
  <si>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</si>
  <si>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</si>
  <si>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</si>
  <si>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</si>
  <si>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</si>
  <si>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</si>
  <si>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</si>
  <si>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</si>
  <si>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</si>
  <si>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</si>
  <si>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</si>
  <si>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</si>
  <si>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</si>
  <si>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</si>
  <si>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</si>
  <si>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</si>
  <si>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</si>
  <si>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</si>
  <si>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</si>
  <si>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</si>
  <si>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</si>
  <si>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</si>
  <si>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</si>
  <si>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</si>
  <si>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</si>
  <si>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</si>
  <si>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</si>
  <si>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</si>
  <si>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</si>
  <si>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</si>
  <si>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</si>
  <si>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</si>
  <si>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</si>
  <si>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</si>
  <si>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</si>
  <si>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</si>
  <si>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</si>
  <si>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</si>
  <si>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</si>
  <si>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</si>
  <si>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</si>
  <si>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</si>
  <si>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</si>
  <si>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</si>
  <si>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</si>
  <si>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</si>
  <si>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</si>
  <si>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</si>
  <si>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</si>
  <si>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</si>
  <si>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</si>
  <si>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</si>
  <si>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</si>
  <si>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</si>
  <si>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</si>
  <si>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</si>
  <si>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</si>
  <si>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</si>
  <si>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</si>
  <si>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</si>
  <si>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</si>
  <si>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</si>
  <si>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</si>
  <si>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</si>
  <si>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</si>
  <si>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</si>
  <si>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</si>
  <si>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</si>
  <si>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</si>
  <si>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</si>
  <si>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</si>
  <si>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</si>
  <si>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</si>
  <si>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</si>
  <si>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</si>
  <si>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</si>
  <si>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</si>
  <si>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</si>
  <si>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</si>
  <si>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</si>
  <si>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</si>
  <si>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</si>
  <si>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</si>
  <si>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</si>
  <si>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</si>
  <si>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</si>
  <si>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</si>
  <si>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</si>
  <si>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</si>
  <si>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</si>
  <si>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</si>
  <si>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</si>
  <si>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</si>
  <si>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</si>
  <si>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</si>
  <si>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</si>
  <si>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</si>
  <si>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</si>
  <si>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</si>
  <si>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</si>
  <si>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</si>
  <si>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</si>
  <si>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</si>
  <si>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</si>
  <si>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</si>
  <si>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</si>
  <si>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</si>
  <si>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</si>
  <si>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</si>
  <si>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</si>
  <si>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</si>
  <si>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</si>
  <si>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</si>
  <si>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</si>
  <si>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</si>
  <si>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</si>
  <si>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</si>
  <si>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</si>
  <si>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</si>
  <si>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</si>
  <si>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</si>
  <si>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</si>
  <si>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</si>
  <si>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</si>
  <si>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</si>
  <si>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</si>
  <si>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</si>
  <si>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</si>
  <si>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</si>
  <si>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</si>
  <si>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</si>
  <si>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</si>
  <si>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</si>
  <si>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</si>
  <si>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</si>
  <si>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</si>
  <si>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</si>
  <si>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</si>
  <si>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</si>
  <si>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</si>
  <si>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</si>
  <si>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</si>
  <si>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</si>
  <si>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</si>
  <si>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</si>
  <si>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</si>
  <si>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</si>
  <si>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</si>
  <si>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</si>
  <si>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</si>
  <si>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</si>
  <si>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</si>
  <si>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</si>
  <si>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</si>
  <si>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</si>
  <si>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</si>
  <si>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</si>
  <si>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</si>
  <si>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</si>
  <si>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</si>
  <si>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</si>
  <si>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</si>
  <si>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</si>
  <si>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</si>
  <si>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</si>
  <si>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</si>
  <si>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</si>
  <si>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</si>
  <si>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</si>
  <si>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</si>
  <si>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</si>
  <si>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</si>
  <si>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</si>
  <si>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</si>
  <si>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</si>
  <si>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</si>
  <si>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</si>
  <si>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</si>
  <si>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</si>
  <si>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</si>
  <si>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</si>
  <si>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</si>
  <si>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</si>
  <si>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</si>
  <si>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</si>
  <si>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</si>
  <si>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</si>
  <si>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</si>
  <si>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</si>
  <si>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</si>
  <si>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</si>
  <si>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</si>
  <si>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</si>
  <si>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</si>
  <si>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</si>
  <si>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</si>
  <si>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</si>
  <si>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</si>
  <si>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</si>
  <si>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</si>
  <si>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</si>
  <si>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</si>
  <si>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</si>
  <si>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</si>
  <si>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</si>
  <si>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</si>
  <si>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</si>
  <si>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</si>
  <si>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</si>
  <si>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</si>
  <si>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</si>
  <si>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</si>
  <si>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</si>
  <si>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</si>
  <si>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</si>
  <si>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</si>
  <si>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</si>
  <si>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</si>
  <si>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</si>
  <si>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</si>
  <si>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</si>
  <si>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</si>
  <si>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</si>
  <si>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</si>
  <si>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</si>
  <si>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</si>
  <si>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</si>
  <si>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</si>
  <si>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</si>
  <si>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</si>
  <si>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</si>
  <si>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</si>
  <si>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</si>
  <si>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</si>
  <si>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</si>
  <si>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</si>
  <si>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</si>
  <si>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</si>
  <si>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</si>
  <si>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</si>
  <si>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</si>
  <si>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</si>
  <si>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</si>
  <si>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</si>
  <si>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</si>
  <si>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</si>
  <si>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</si>
  <si>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</si>
  <si>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</si>
  <si>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</si>
  <si>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</si>
  <si>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</si>
  <si>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</si>
  <si>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</si>
  <si>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</si>
  <si>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</si>
  <si>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</si>
  <si>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</si>
  <si>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</si>
  <si>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</si>
  <si>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</si>
  <si>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</si>
  <si>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</si>
  <si>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</si>
  <si>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</si>
  <si>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</si>
  <si>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</si>
  <si>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</si>
  <si>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</si>
  <si>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</si>
  <si>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</si>
  <si>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</si>
  <si>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</si>
  <si>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</si>
  <si>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</si>
  <si>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</si>
  <si>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</si>
  <si>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</si>
  <si>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</si>
  <si>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</si>
  <si>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</si>
  <si>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</si>
  <si>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</si>
  <si>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</si>
  <si>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</si>
  <si>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</si>
  <si>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</si>
  <si>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</si>
  <si>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</si>
  <si>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</si>
  <si>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</si>
  <si>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</si>
  <si>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</si>
  <si>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</si>
  <si>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</si>
  <si>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</si>
  <si>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</si>
  <si>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</si>
  <si>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</si>
  <si>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</si>
  <si>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</si>
  <si>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</si>
  <si>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</si>
  <si>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</si>
  <si>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</si>
  <si>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</si>
  <si>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</si>
  <si>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</si>
  <si>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</si>
  <si>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</si>
  <si>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</si>
  <si>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</si>
  <si>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</si>
  <si>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</si>
  <si>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</si>
  <si>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</si>
  <si>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</si>
  <si>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</si>
  <si>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</si>
  <si>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</si>
  <si>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</si>
  <si>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</si>
  <si>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</si>
  <si>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</si>
  <si>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</si>
  <si>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</si>
  <si>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</si>
  <si>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</si>
  <si>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</si>
  <si>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</si>
  <si>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</si>
  <si>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</si>
  <si>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</si>
  <si>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</si>
  <si>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</si>
  <si>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</si>
  <si>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</si>
  <si>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</si>
  <si>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</si>
  <si>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</si>
  <si>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</si>
  <si>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</si>
  <si>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</si>
  <si>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</si>
  <si>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</si>
  <si>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</si>
  <si>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</si>
  <si>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</si>
  <si>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</si>
  <si>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</si>
  <si>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</si>
  <si>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</si>
  <si>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</si>
  <si>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</si>
  <si>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</si>
  <si>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</si>
  <si>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</si>
  <si>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</si>
  <si>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</si>
  <si>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</si>
  <si>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</si>
  <si>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</si>
  <si>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</si>
  <si>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</si>
  <si>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</si>
  <si>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</si>
  <si>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</si>
  <si>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</si>
  <si>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</si>
  <si>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</si>
  <si>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</si>
  <si>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</si>
  <si>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</si>
  <si>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</si>
  <si>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</si>
  <si>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</si>
  <si>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</si>
  <si>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</si>
  <si>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</si>
  <si>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</si>
  <si>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</si>
  <si>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</si>
  <si>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</si>
  <si>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</si>
  <si>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</si>
  <si>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</si>
  <si>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</si>
  <si>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</si>
  <si>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</si>
  <si>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</si>
  <si>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</si>
  <si>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</si>
  <si>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</si>
  <si>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</si>
  <si>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</si>
  <si>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</si>
  <si>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</si>
  <si>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</si>
  <si>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</si>
  <si>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</si>
  <si>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</si>
  <si>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</si>
  <si>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</si>
  <si>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</si>
  <si>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</si>
  <si>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</si>
  <si>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</si>
  <si>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</si>
  <si>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</si>
  <si>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</si>
  <si>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</si>
  <si>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</si>
  <si>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</si>
  <si>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</si>
  <si>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</si>
  <si>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</si>
  <si>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</si>
  <si>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</si>
  <si>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</si>
  <si>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</si>
  <si>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</si>
  <si>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</si>
  <si>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</si>
  <si>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</si>
  <si>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</si>
  <si>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</si>
  <si>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</si>
  <si>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</si>
  <si>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</si>
  <si>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</si>
  <si>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</si>
  <si>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</si>
  <si>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</si>
  <si>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</si>
  <si>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</si>
  <si>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</si>
  <si>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</si>
  <si>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</si>
  <si>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</si>
  <si>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</si>
  <si>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</si>
  <si>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</si>
  <si>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</si>
  <si>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</si>
  <si>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</si>
  <si>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</si>
  <si>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</si>
  <si>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</si>
  <si>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</si>
  <si>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</si>
  <si>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</si>
  <si>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</si>
  <si>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</si>
  <si>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</si>
  <si>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</si>
  <si>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</si>
  <si>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</si>
  <si>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</si>
  <si>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</si>
  <si>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</si>
  <si>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</si>
  <si>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</si>
  <si>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</si>
  <si>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</si>
  <si>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</si>
  <si>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</si>
  <si>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</si>
  <si>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</si>
  <si>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</si>
  <si>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</si>
  <si>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</si>
  <si>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</si>
  <si>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</si>
  <si>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</si>
  <si>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</si>
  <si>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</si>
  <si>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</si>
  <si>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</si>
  <si>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</si>
  <si>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</si>
  <si>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</si>
  <si>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</si>
  <si>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</si>
  <si>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</si>
  <si>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</si>
  <si>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</si>
  <si>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</si>
  <si>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</si>
  <si>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</si>
  <si>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</si>
  <si>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</si>
  <si>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</si>
  <si>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</si>
  <si>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</si>
  <si>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</si>
  <si>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</si>
  <si>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</si>
  <si>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</si>
  <si>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</si>
  <si>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</si>
  <si>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</si>
  <si>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</si>
  <si>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</si>
  <si>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</si>
  <si>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</si>
  <si>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</si>
  <si>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</si>
  <si>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</si>
  <si>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</si>
  <si>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</si>
  <si>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</si>
  <si>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</si>
  <si>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</si>
  <si>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</si>
  <si>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</si>
  <si>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</si>
  <si>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</si>
  <si>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</si>
  <si>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</si>
  <si>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</si>
  <si>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</si>
  <si>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</si>
  <si>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</si>
  <si>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</si>
  <si>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</si>
  <si>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</si>
  <si>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</si>
  <si>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</si>
  <si>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</si>
  <si>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</si>
  <si>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</si>
  <si>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</si>
  <si>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</si>
  <si>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</si>
  <si>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</si>
  <si>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</si>
  <si>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</si>
  <si>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</si>
  <si>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</si>
  <si>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</si>
  <si>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</si>
  <si>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</si>
  <si>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</si>
  <si>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</si>
  <si>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</si>
  <si>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</si>
  <si>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</si>
  <si>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</si>
  <si>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</si>
  <si>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</si>
  <si>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</si>
  <si>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</si>
  <si>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</si>
  <si>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</si>
  <si>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</si>
  <si>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</si>
  <si>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</si>
  <si>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</si>
  <si>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</si>
  <si>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</si>
  <si>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</si>
  <si>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</si>
  <si>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</si>
  <si>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</si>
  <si>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</si>
  <si>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</si>
  <si>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</si>
  <si>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</si>
  <si>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</si>
  <si>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</si>
  <si>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</si>
  <si>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</si>
  <si>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</si>
  <si>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</si>
  <si>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</si>
  <si>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</si>
  <si>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</si>
  <si>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</si>
  <si>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</si>
  <si>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</si>
  <si>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</si>
  <si>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</si>
  <si>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</si>
  <si>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</si>
  <si>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</si>
  <si>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</si>
  <si>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</si>
  <si>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</si>
  <si>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</si>
  <si>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</si>
  <si>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</si>
  <si>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</si>
  <si>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</si>
  <si>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</si>
  <si>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</si>
  <si>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</si>
  <si>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</si>
  <si>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</si>
  <si>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</si>
  <si>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</si>
  <si>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</si>
  <si>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</si>
  <si>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</si>
  <si>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</si>
  <si>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</si>
  <si>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</si>
  <si>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</si>
  <si>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</si>
  <si>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</si>
  <si>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</si>
  <si>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</si>
  <si>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</si>
  <si>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</si>
  <si>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</si>
  <si>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</si>
  <si>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</si>
  <si>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</si>
  <si>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</si>
  <si>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</si>
  <si>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</si>
  <si>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</si>
  <si>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</si>
  <si>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</si>
  <si>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</si>
  <si>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</si>
  <si>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</si>
  <si>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</si>
  <si>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</si>
  <si>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</si>
  <si>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</si>
  <si>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</si>
  <si>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</si>
  <si>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</si>
  <si>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</si>
  <si>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</si>
  <si>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</si>
  <si>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</si>
  <si>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</si>
  <si>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</si>
  <si>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</si>
  <si>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</si>
  <si>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</si>
  <si>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</si>
  <si>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</si>
  <si>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</si>
  <si>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</si>
  <si>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</si>
  <si>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</si>
  <si>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</si>
  <si>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</si>
  <si>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</si>
  <si>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</si>
  <si>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</si>
  <si>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</si>
  <si>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</si>
  <si>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</si>
  <si>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</si>
  <si>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</si>
  <si>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</si>
  <si>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</si>
  <si>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</si>
  <si>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</si>
  <si>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</si>
  <si>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</si>
  <si>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</si>
  <si>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</si>
  <si>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</si>
  <si>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</si>
  <si>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</si>
  <si>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</si>
  <si>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</si>
  <si>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</si>
  <si>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</si>
  <si>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</si>
  <si>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</si>
  <si>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</si>
  <si>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</si>
  <si>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</si>
  <si>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</si>
  <si>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</si>
  <si>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</si>
  <si>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</si>
  <si>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</si>
  <si>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</si>
  <si>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</si>
  <si>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</si>
  <si>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</si>
  <si>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</si>
  <si>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</si>
  <si>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</si>
  <si>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</si>
  <si>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</si>
  <si>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</si>
  <si>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</si>
  <si>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</si>
  <si>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</si>
  <si>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</si>
  <si>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</si>
  <si>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</si>
  <si>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</si>
  <si>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</si>
  <si>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</si>
  <si>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</si>
  <si>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</si>
  <si>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</si>
  <si>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</si>
  <si>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</si>
  <si>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</si>
  <si>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</si>
  <si>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</si>
  <si>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</si>
  <si>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</si>
  <si>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</si>
  <si>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</si>
  <si>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</si>
  <si>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</si>
  <si>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</si>
  <si>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</si>
  <si>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</si>
  <si>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</si>
  <si>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</si>
  <si>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</si>
  <si>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</si>
  <si>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</si>
  <si>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</si>
  <si>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</si>
  <si>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</si>
  <si>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</si>
  <si>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</si>
  <si>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</si>
  <si>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</si>
  <si>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</si>
  <si>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</si>
  <si>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</si>
  <si>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</si>
  <si>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</si>
  <si>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</si>
  <si>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</si>
  <si>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</si>
  <si>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</si>
  <si>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</si>
  <si>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</si>
  <si>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</si>
  <si>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</si>
  <si>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</si>
  <si>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</si>
  <si>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</si>
  <si>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</si>
  <si>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</si>
  <si>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</si>
  <si>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</si>
  <si>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</si>
  <si>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</si>
  <si>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</si>
  <si>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</si>
  <si>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</si>
  <si>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</si>
  <si>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</si>
  <si>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</si>
  <si>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</si>
  <si>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</si>
  <si>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</si>
  <si>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</si>
  <si>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</si>
  <si>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</si>
  <si>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</si>
  <si>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</si>
  <si>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</si>
  <si>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</si>
  <si>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</si>
  <si>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</si>
  <si>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</si>
  <si>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</si>
  <si>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</si>
  <si>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</si>
  <si>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</si>
  <si>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</si>
  <si>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</si>
  <si>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</si>
  <si>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</si>
  <si>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</si>
  <si>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</si>
  <si>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</si>
  <si>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</si>
  <si>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</si>
  <si>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</si>
  <si>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</si>
  <si>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</si>
  <si>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</si>
  <si>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</si>
  <si>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</si>
  <si>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</si>
  <si>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</si>
  <si>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</si>
  <si>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</si>
  <si>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</si>
  <si>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</si>
  <si>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</si>
  <si>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</si>
  <si>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</si>
  <si>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</si>
  <si>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</si>
  <si>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</si>
  <si>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</si>
  <si>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</si>
  <si>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</si>
  <si>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</si>
  <si>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</si>
  <si>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</si>
  <si>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</si>
  <si>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</si>
  <si>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</si>
  <si>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</si>
  <si>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</si>
  <si>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</si>
  <si>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</si>
  <si>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</si>
  <si>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</si>
  <si>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</si>
  <si>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</si>
  <si>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</si>
  <si>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</si>
  <si>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</si>
  <si>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</si>
  <si>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</si>
  <si>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</si>
  <si>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</si>
  <si>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</si>
  <si>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</si>
  <si>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</si>
  <si>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</si>
  <si>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</si>
  <si>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</si>
  <si>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</si>
  <si>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</si>
  <si>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</si>
  <si>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</si>
  <si>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</si>
  <si>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</si>
  <si>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</si>
  <si>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</si>
  <si>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</si>
  <si>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</si>
  <si>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</si>
  <si>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</si>
  <si>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</si>
  <si>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</si>
  <si>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</si>
  <si>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</si>
  <si>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</si>
  <si>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</si>
  <si>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</si>
  <si>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</si>
  <si>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</si>
  <si>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</si>
  <si>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</si>
  <si>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</si>
  <si>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</si>
  <si>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</si>
  <si>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</si>
  <si>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</si>
  <si>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</si>
  <si>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</si>
  <si>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</si>
  <si>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</si>
  <si>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</si>
  <si>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</si>
  <si>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</si>
  <si>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</si>
  <si>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</si>
  <si>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</si>
  <si>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</si>
  <si>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</si>
  <si>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</si>
  <si>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</si>
  <si>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</si>
  <si>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</si>
  <si>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</si>
  <si>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</si>
  <si>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</si>
  <si>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</si>
  <si>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</si>
  <si>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</si>
  <si>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</si>
  <si>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</si>
  <si>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</si>
  <si>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</si>
  <si>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</si>
  <si>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</si>
  <si>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</si>
  <si>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</si>
  <si>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</si>
  <si>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</si>
  <si>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</si>
  <si>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</si>
  <si>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</si>
  <si>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</si>
  <si>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</si>
  <si>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</si>
  <si>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</si>
  <si>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</si>
  <si>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</si>
  <si>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</si>
  <si>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</si>
  <si>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</si>
  <si>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</si>
  <si>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</si>
  <si>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</si>
  <si>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</si>
  <si>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</si>
  <si>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</si>
  <si>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</si>
  <si>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</si>
  <si>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</si>
  <si>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</si>
  <si>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</si>
  <si>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</si>
  <si>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</si>
  <si>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</si>
  <si>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</si>
  <si>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</si>
  <si>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</si>
  <si>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</si>
  <si>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</si>
  <si>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</si>
  <si>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</si>
  <si>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</si>
  <si>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</si>
  <si>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</si>
  <si>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</si>
  <si>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</si>
  <si>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</si>
  <si>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</si>
  <si>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</si>
  <si>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</si>
  <si>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</si>
  <si>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</si>
  <si>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</si>
  <si>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</si>
  <si>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</si>
  <si>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</si>
  <si>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</si>
  <si>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</si>
  <si>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</si>
  <si>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</si>
  <si>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</si>
  <si>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</si>
  <si>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</si>
  <si>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</si>
  <si>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</si>
  <si>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</si>
  <si>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</si>
  <si>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</si>
  <si>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</si>
  <si>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</si>
  <si>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</si>
  <si>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</si>
  <si>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</si>
  <si>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</si>
  <si>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</si>
  <si>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</si>
  <si>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</si>
  <si>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</si>
  <si>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</si>
  <si>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</si>
  <si>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</si>
  <si>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</si>
  <si>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</si>
  <si>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</si>
  <si>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</si>
  <si>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</si>
  <si>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</si>
  <si>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</si>
  <si>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</si>
  <si>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</si>
  <si>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</si>
  <si>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</si>
  <si>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</si>
  <si>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</si>
  <si>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</si>
  <si>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</si>
  <si>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</si>
  <si>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</si>
  <si>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</si>
  <si>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</si>
  <si>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</si>
  <si>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</si>
  <si>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</si>
  <si>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</si>
  <si>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</si>
  <si>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</si>
  <si>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</si>
  <si>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</si>
  <si>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</si>
  <si>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</si>
  <si>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</si>
  <si>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</si>
  <si>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</si>
  <si>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</si>
  <si>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</si>
  <si>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</si>
  <si>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</si>
  <si>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</si>
  <si>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</si>
  <si>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</si>
  <si>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</si>
  <si>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</si>
  <si>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</si>
  <si>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</si>
  <si>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</si>
  <si>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</si>
  <si>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</si>
  <si>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</si>
  <si>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</si>
  <si>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</si>
  <si>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</si>
  <si>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</si>
  <si>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</si>
  <si>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</si>
  <si>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</si>
  <si>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</si>
  <si>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</si>
  <si>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</si>
  <si>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</si>
  <si>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</si>
  <si>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</si>
  <si>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</si>
  <si>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</si>
  <si>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</si>
  <si>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</si>
  <si>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</si>
  <si>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</si>
  <si>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</si>
  <si>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</si>
  <si>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</si>
  <si>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</si>
  <si>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</si>
  <si>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</si>
  <si>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</si>
  <si>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</si>
  <si>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</si>
  <si>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</si>
  <si>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</si>
  <si>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</si>
  <si>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</si>
  <si>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</si>
  <si>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</si>
  <si>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</si>
  <si>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</si>
  <si>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</si>
  <si>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</si>
  <si>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</si>
  <si>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</si>
  <si>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</si>
  <si>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</si>
  <si>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</si>
  <si>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</si>
  <si>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</si>
  <si>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</si>
  <si>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</si>
  <si>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</si>
  <si>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</si>
  <si>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</si>
  <si>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</si>
  <si>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</si>
  <si>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</si>
  <si>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</si>
  <si>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</si>
  <si>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</si>
  <si>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</si>
  <si>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</si>
  <si>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</si>
  <si>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</si>
  <si>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</si>
  <si>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</si>
  <si>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</si>
  <si>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</si>
  <si>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</si>
  <si>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</si>
  <si>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</si>
  <si>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</si>
  <si>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</si>
  <si>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</si>
  <si>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</si>
  <si>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</si>
  <si>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</si>
  <si>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</si>
  <si>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</si>
  <si>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</si>
  <si>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</si>
  <si>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</si>
  <si>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</si>
  <si>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</si>
  <si>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</si>
  <si>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</si>
  <si>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</si>
  <si>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</si>
  <si>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</si>
  <si>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</si>
  <si>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</si>
  <si>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</si>
  <si>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</si>
  <si>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</si>
  <si>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</si>
  <si>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</si>
  <si>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</si>
  <si>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</si>
  <si>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</si>
  <si>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</si>
  <si>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</si>
  <si>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</si>
  <si>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</si>
  <si>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</si>
  <si>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</si>
  <si>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</si>
  <si>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</si>
  <si>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</si>
  <si>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</si>
  <si>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</si>
  <si>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</si>
  <si>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</si>
  <si>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</si>
  <si>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</si>
  <si>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</si>
  <si>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</si>
  <si>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</si>
  <si>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</si>
  <si>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</si>
  <si>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</si>
  <si>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</si>
  <si>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</si>
  <si>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</si>
  <si>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</si>
  <si>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</si>
  <si>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</si>
  <si>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</si>
  <si>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</si>
  <si>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</si>
  <si>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</si>
  <si>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</si>
  <si>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</si>
  <si>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</si>
  <si>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</si>
  <si>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</si>
  <si>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</si>
  <si>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</si>
  <si>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</si>
  <si>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</si>
  <si>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</si>
  <si>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</si>
  <si>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</si>
  <si>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</si>
  <si>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</si>
  <si>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</si>
  <si>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</si>
  <si>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</si>
  <si>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</si>
  <si>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</si>
  <si>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</si>
  <si>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</si>
  <si>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</si>
  <si>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</si>
  <si>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</si>
  <si>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</si>
  <si>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</si>
  <si>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</si>
  <si>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</si>
  <si>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</si>
  <si>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</si>
  <si>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</si>
  <si>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</si>
  <si>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</si>
  <si>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</si>
  <si>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</si>
  <si>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</si>
  <si>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</si>
  <si>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</si>
  <si>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</si>
  <si>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</si>
  <si>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</si>
  <si>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</si>
  <si>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</si>
  <si>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</si>
  <si>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</si>
  <si>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</si>
  <si>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</si>
  <si>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</si>
  <si>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</si>
  <si>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</si>
  <si>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</si>
  <si>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</si>
  <si>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</si>
  <si>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</si>
  <si>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</si>
  <si>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</si>
  <si>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</si>
  <si>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</si>
  <si>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</si>
  <si>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</si>
  <si>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</si>
  <si>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</si>
  <si>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</si>
  <si>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</si>
  <si>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</si>
  <si>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</si>
  <si>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</si>
  <si>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</si>
  <si>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</si>
  <si>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</si>
  <si>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</si>
  <si>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</si>
  <si>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</si>
  <si>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</si>
  <si>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</si>
  <si>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</si>
  <si>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</si>
  <si>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</si>
  <si>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</si>
  <si>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</si>
  <si>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</si>
  <si>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</si>
  <si>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</si>
  <si>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</si>
  <si>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</si>
  <si>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</si>
  <si>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</si>
  <si>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</si>
  <si>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</si>
  <si>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</si>
  <si>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</si>
  <si>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</si>
  <si>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</si>
  <si>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</si>
  <si>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</si>
  <si>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</si>
  <si>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</si>
  <si>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</si>
  <si>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</si>
  <si>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</si>
  <si>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</si>
  <si>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</si>
  <si>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</si>
  <si>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</si>
  <si>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</si>
  <si>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</si>
  <si>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</si>
  <si>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</si>
  <si>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</si>
  <si>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</si>
  <si>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</si>
  <si>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</si>
  <si>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</si>
  <si>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</si>
  <si>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</si>
  <si>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</si>
  <si>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</si>
  <si>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</si>
  <si>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</si>
  <si>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</si>
  <si>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</si>
  <si>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</si>
  <si>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</si>
  <si>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</si>
  <si>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</si>
  <si>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</si>
  <si>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</si>
  <si>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</si>
  <si>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</si>
  <si>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</si>
  <si>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</si>
  <si>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</si>
  <si>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</si>
  <si>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</si>
  <si>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</si>
  <si>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</si>
  <si>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</si>
  <si>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</si>
  <si>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</si>
  <si>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</si>
  <si>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</si>
  <si>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</si>
  <si>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</si>
  <si>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</si>
  <si>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</si>
  <si>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</si>
  <si>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</si>
  <si>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</si>
  <si>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</si>
  <si>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</si>
  <si>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</si>
  <si>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</si>
  <si>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</si>
  <si>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</si>
  <si>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</si>
  <si>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</si>
  <si>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</si>
  <si>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</si>
  <si>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</si>
  <si>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</si>
  <si>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</si>
  <si>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</si>
  <si>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</si>
  <si>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</si>
  <si>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</si>
  <si>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</si>
  <si>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</si>
  <si>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</si>
  <si>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</si>
  <si>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</si>
  <si>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</si>
  <si>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</si>
  <si>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</si>
  <si>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</si>
  <si>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</si>
  <si>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</si>
  <si>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</si>
  <si>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</si>
  <si>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</si>
  <si>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</si>
  <si>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</si>
  <si>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</si>
  <si>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</si>
  <si>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</si>
  <si>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</si>
  <si>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</si>
  <si>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</si>
  <si>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</si>
  <si>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</si>
  <si>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</si>
  <si>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</si>
  <si>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</si>
  <si>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</si>
  <si>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</si>
  <si>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</si>
  <si>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</si>
  <si>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</si>
  <si>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</si>
  <si>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</si>
  <si>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</si>
  <si>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</si>
  <si>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</si>
  <si>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</si>
  <si>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</si>
  <si>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</si>
  <si>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</si>
  <si>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</si>
  <si>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</si>
  <si>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</si>
  <si>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</si>
  <si>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</si>
  <si>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</si>
  <si>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</si>
  <si>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</si>
  <si>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</si>
  <si>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</si>
  <si>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</si>
  <si>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</si>
  <si>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</si>
  <si>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</si>
  <si>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</si>
  <si>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</si>
  <si>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</si>
  <si>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</si>
  <si>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</si>
  <si>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</si>
  <si>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</si>
  <si>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</si>
  <si>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</si>
  <si>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</si>
  <si>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</si>
  <si>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</si>
  <si>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</si>
  <si>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</si>
  <si>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</si>
  <si>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</si>
  <si>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</si>
  <si>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</si>
  <si>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</si>
  <si>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</si>
  <si>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</si>
  <si>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</si>
  <si>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</si>
  <si>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</si>
  <si>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</si>
  <si>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</si>
  <si>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</si>
  <si>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</si>
  <si>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</si>
  <si>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</si>
  <si>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</si>
  <si>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</si>
  <si>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</si>
  <si>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</si>
  <si>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</si>
  <si>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</si>
  <si>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</si>
  <si>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</si>
  <si>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</si>
  <si>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</si>
  <si>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</si>
  <si>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</si>
  <si>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</si>
  <si>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</si>
  <si>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</si>
  <si>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</si>
  <si>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</si>
  <si>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</si>
  <si>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</si>
  <si>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</si>
  <si>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</si>
  <si>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</si>
  <si>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</si>
  <si>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</si>
  <si>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</si>
  <si>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</si>
  <si>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</si>
  <si>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</si>
  <si>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</si>
  <si>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</si>
  <si>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</si>
  <si>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</si>
  <si>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</si>
  <si>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</si>
  <si>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</si>
  <si>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</si>
  <si>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</si>
  <si>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</si>
  <si>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</si>
  <si>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</si>
  <si>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</si>
  <si>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</si>
  <si>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</si>
  <si>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</si>
  <si>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</si>
  <si>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</si>
  <si>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</si>
  <si>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</si>
  <si>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</si>
  <si>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</si>
  <si>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</si>
  <si>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</si>
  <si>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</si>
  <si>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</si>
  <si>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</si>
  <si>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</si>
  <si>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</si>
  <si>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</si>
  <si>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</si>
  <si>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</si>
  <si>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</si>
  <si>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</si>
  <si>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</si>
  <si>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</si>
  <si>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</si>
  <si>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</si>
  <si>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</si>
  <si>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</si>
  <si>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</si>
  <si>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</si>
  <si>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</si>
  <si>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</si>
  <si>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</si>
  <si>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</si>
  <si>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</si>
  <si>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</si>
  <si>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</si>
  <si>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</si>
  <si>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</si>
  <si>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</si>
  <si>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</si>
  <si>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</si>
  <si>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</si>
  <si>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</si>
  <si>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</si>
  <si>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</si>
  <si>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</si>
  <si>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</si>
  <si>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</si>
  <si>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</si>
  <si>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</si>
  <si>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</si>
  <si>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</si>
  <si>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</si>
  <si>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</si>
  <si>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</si>
  <si>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</si>
  <si>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</si>
  <si>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</si>
  <si>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</si>
  <si>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</si>
  <si>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</si>
  <si>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</si>
  <si>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</si>
  <si>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</si>
  <si>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</si>
  <si>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</si>
  <si>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</si>
  <si>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</si>
  <si>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</si>
  <si>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</si>
  <si>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</si>
  <si>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</si>
  <si>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</si>
  <si>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</si>
  <si>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</si>
  <si>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</si>
  <si>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</si>
  <si>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</si>
  <si>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</si>
  <si>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</si>
  <si>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</si>
  <si>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</si>
  <si>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</si>
  <si>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</si>
  <si>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</si>
  <si>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</si>
  <si>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</si>
  <si>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</si>
  <si>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</si>
  <si>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</si>
  <si>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</si>
  <si>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</si>
  <si>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</si>
  <si>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</si>
  <si>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</si>
  <si>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</si>
  <si>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</si>
  <si>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</si>
  <si>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</si>
  <si>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</si>
  <si>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</si>
  <si>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</si>
  <si>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</si>
  <si>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</si>
  <si>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</si>
  <si>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</si>
  <si>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</si>
  <si>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</si>
  <si>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</si>
  <si>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</si>
  <si>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</si>
  <si>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</si>
  <si>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</si>
  <si>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</si>
  <si>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</si>
  <si>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</si>
  <si>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</si>
  <si>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</si>
  <si>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</si>
  <si>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</si>
  <si>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</si>
  <si>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</si>
  <si>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</si>
  <si>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</si>
  <si>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</si>
  <si>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</si>
  <si>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</si>
  <si>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</si>
  <si>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</si>
  <si>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</si>
  <si>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</si>
  <si>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</si>
  <si>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</si>
  <si>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</si>
  <si>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</si>
  <si>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</si>
  <si>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</si>
  <si>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</si>
  <si>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</si>
  <si>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</si>
  <si>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</si>
  <si>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</si>
  <si>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</si>
  <si>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</si>
  <si>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</si>
  <si>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</si>
  <si>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</si>
  <si>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</si>
  <si>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</si>
  <si>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</si>
  <si>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</si>
  <si>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</si>
  <si>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</si>
  <si>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</si>
  <si>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</si>
  <si>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</si>
  <si>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</si>
  <si>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</si>
  <si>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</si>
  <si>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</si>
  <si>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</si>
  <si>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</si>
  <si>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</si>
  <si>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</si>
  <si>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</si>
  <si>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</si>
  <si>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</si>
  <si>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</si>
  <si>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</si>
  <si>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</si>
  <si>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</si>
  <si>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</si>
  <si>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</si>
  <si>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</si>
  <si>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</si>
  <si>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</si>
  <si>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</si>
  <si>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</si>
  <si>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</si>
  <si>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</si>
  <si>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</si>
  <si>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</si>
  <si>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</si>
  <si>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</si>
  <si>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</si>
  <si>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</si>
  <si>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</si>
  <si>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</si>
  <si>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</si>
  <si>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</si>
  <si>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</si>
  <si>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</si>
  <si>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</si>
  <si>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</si>
  <si>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</si>
  <si>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</si>
  <si>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</si>
  <si>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</si>
  <si>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</si>
  <si>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</si>
  <si>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</si>
  <si>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</si>
  <si>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</si>
  <si>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</si>
  <si>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</si>
  <si>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</si>
  <si>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</si>
  <si>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</si>
  <si>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</si>
  <si>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</si>
  <si>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</si>
  <si>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</si>
  <si>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</si>
  <si>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</si>
  <si>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</si>
  <si>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</si>
  <si>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</si>
  <si>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</si>
  <si>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</si>
  <si>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</si>
  <si>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</si>
  <si>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</si>
  <si>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</si>
  <si>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</si>
  <si>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</si>
  <si>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</si>
  <si>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</si>
  <si>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</si>
  <si>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</si>
  <si>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</si>
  <si>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</si>
  <si>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</si>
  <si>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</si>
  <si>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</si>
  <si>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</si>
  <si>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</si>
  <si>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</si>
  <si>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</si>
  <si>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</si>
  <si>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</si>
  <si>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</si>
  <si>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</si>
  <si>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</si>
  <si>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</si>
  <si>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</si>
  <si>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</si>
  <si>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</si>
  <si>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</si>
  <si>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</si>
  <si>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</si>
  <si>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</si>
  <si>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</si>
  <si>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</si>
  <si>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</si>
  <si>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</si>
  <si>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</si>
  <si>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</si>
  <si>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</si>
  <si>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</si>
  <si>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</si>
  <si>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</si>
  <si>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</si>
  <si>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</si>
  <si>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</si>
  <si>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</si>
  <si>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</si>
  <si>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</si>
  <si>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</si>
  <si>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</si>
  <si>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</si>
  <si>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</si>
  <si>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</si>
  <si>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</si>
  <si>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</si>
  <si>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</si>
  <si>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</si>
  <si>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</si>
  <si>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</si>
  <si>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</si>
  <si>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</si>
  <si>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</si>
  <si>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</si>
  <si>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</si>
  <si>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</si>
  <si>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</si>
  <si>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</si>
  <si>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</si>
  <si>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</si>
  <si>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</si>
  <si>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</si>
  <si>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</si>
  <si>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</si>
  <si>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</si>
  <si>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</si>
  <si>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</si>
  <si>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</si>
  <si>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</si>
  <si>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</si>
  <si>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</si>
  <si>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</si>
  <si>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</si>
  <si>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</si>
  <si>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</si>
  <si>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</si>
  <si>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</si>
  <si>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</si>
  <si>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</si>
  <si>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</si>
  <si>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</si>
  <si>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</si>
  <si>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</si>
  <si>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</si>
  <si>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</si>
  <si>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</si>
  <si>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</si>
  <si>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</si>
  <si>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</si>
  <si>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</si>
  <si>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</si>
  <si>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</si>
  <si>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</si>
  <si>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</si>
  <si>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</si>
  <si>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</si>
  <si>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</si>
  <si>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</si>
  <si>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</si>
  <si>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</si>
  <si>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</si>
  <si>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</si>
  <si>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</si>
  <si>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</si>
  <si>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</si>
  <si>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</si>
  <si>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</si>
  <si>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</si>
  <si>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</si>
  <si>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</si>
  <si>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</si>
  <si>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</si>
  <si>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</si>
  <si>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</si>
  <si>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</si>
  <si>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</si>
  <si>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</si>
  <si>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</si>
  <si>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</si>
  <si>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</si>
  <si>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</si>
  <si>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</si>
  <si>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</si>
  <si>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</si>
  <si>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</si>
  <si>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</si>
  <si>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</si>
  <si>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</si>
  <si>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</si>
  <si>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</si>
  <si>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</si>
  <si>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</si>
  <si>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</si>
  <si>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</si>
  <si>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</si>
  <si>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</si>
  <si>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</si>
  <si>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</si>
  <si>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</si>
  <si>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</si>
  <si>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</si>
  <si>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</si>
  <si>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</si>
  <si>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</si>
  <si>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</si>
  <si>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</si>
  <si>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</si>
  <si>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</si>
  <si>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</si>
  <si>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</si>
  <si>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</si>
  <si>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</si>
  <si>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</si>
  <si>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</si>
  <si>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</si>
  <si>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</si>
  <si>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</si>
  <si>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</si>
  <si>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</si>
  <si>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</si>
  <si>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</si>
  <si>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</si>
  <si>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</si>
  <si>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</si>
  <si>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</si>
  <si>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</si>
  <si>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</si>
  <si>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</si>
  <si>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</si>
  <si>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</si>
  <si>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</si>
  <si>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</si>
  <si>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</si>
  <si>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</si>
  <si>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</si>
  <si>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</si>
  <si>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</si>
  <si>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</si>
  <si>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</si>
  <si>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</si>
  <si>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</si>
  <si>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</si>
  <si>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</si>
  <si>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</si>
  <si>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</si>
  <si>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</si>
  <si>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</si>
  <si>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</si>
  <si>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</si>
  <si>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</si>
  <si>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</si>
  <si>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</si>
  <si>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</si>
  <si>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</si>
  <si>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</si>
  <si>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</si>
  <si>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</si>
  <si>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</si>
  <si>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</si>
  <si>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</si>
  <si>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</si>
  <si>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</si>
  <si>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</si>
  <si>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</si>
  <si>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</si>
  <si>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</si>
  <si>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</si>
  <si>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</si>
  <si>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</si>
  <si>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</si>
  <si>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</si>
  <si>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</si>
  <si>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</si>
  <si>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</si>
  <si>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</si>
  <si>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</si>
  <si>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</si>
  <si>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</si>
  <si>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</si>
  <si>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</si>
  <si>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</si>
  <si>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</si>
  <si>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</si>
  <si>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</si>
  <si>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</si>
  <si>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</si>
  <si>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</si>
  <si>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</si>
  <si>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</si>
  <si>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</si>
  <si>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</si>
  <si>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</si>
  <si>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</si>
  <si>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</si>
  <si>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</si>
  <si>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</si>
  <si>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</si>
  <si>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</si>
  <si>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</si>
  <si>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</si>
  <si>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</si>
  <si>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</si>
  <si>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</si>
  <si>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</si>
  <si>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</si>
  <si>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</si>
  <si>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</si>
  <si>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</si>
  <si>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</si>
  <si>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</si>
  <si>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</si>
  <si>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</si>
  <si>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</si>
  <si>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</si>
  <si>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</si>
  <si>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</si>
  <si>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</si>
  <si>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</si>
  <si>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</si>
  <si>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</si>
  <si>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</si>
  <si>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</si>
  <si>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</si>
  <si>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</si>
  <si>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</si>
  <si>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</si>
  <si>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</si>
  <si>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</si>
  <si>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</si>
  <si>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</si>
  <si>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</si>
  <si>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</si>
  <si>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</si>
  <si>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</si>
  <si>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</si>
  <si>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</si>
  <si>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</si>
  <si>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</si>
  <si>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</si>
  <si>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</si>
  <si>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</si>
  <si>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</si>
  <si>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</si>
  <si>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</si>
  <si>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</si>
  <si>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</si>
  <si>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</si>
  <si>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</si>
  <si>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</si>
  <si>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</si>
  <si>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</si>
  <si>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</si>
  <si>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</si>
  <si>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</si>
  <si>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</si>
  <si>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</si>
  <si>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</si>
  <si>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</si>
  <si>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</si>
  <si>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</si>
  <si>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</si>
  <si>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</si>
  <si>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</si>
  <si>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</si>
  <si>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</si>
  <si>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</si>
  <si>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</si>
  <si>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</si>
  <si>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</si>
  <si>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</si>
  <si>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</si>
  <si>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</si>
  <si>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</si>
  <si>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</si>
  <si>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</si>
  <si>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</si>
  <si>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</si>
  <si>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</si>
  <si>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</si>
  <si>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</si>
  <si>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</si>
  <si>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</si>
  <si>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</si>
  <si>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</si>
  <si>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</si>
  <si>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</si>
  <si>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</si>
  <si>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</si>
  <si>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</si>
  <si>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</si>
  <si>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</si>
  <si>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</si>
  <si>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</si>
  <si>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</si>
  <si>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</si>
  <si>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</si>
  <si>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</si>
  <si>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</si>
  <si>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</si>
  <si>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</si>
  <si>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</si>
  <si>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</si>
  <si>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</si>
  <si>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</si>
  <si>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</si>
  <si>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</si>
  <si>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</si>
  <si>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</si>
  <si>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</si>
  <si>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</si>
  <si>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</si>
  <si>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</si>
  <si>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</si>
  <si>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</si>
  <si>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</si>
  <si>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</si>
  <si>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</si>
  <si>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</si>
  <si>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</si>
  <si>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</si>
  <si>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</si>
  <si>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</si>
  <si>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</si>
  <si>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</si>
  <si>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</si>
  <si>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</si>
  <si>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</si>
  <si>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</si>
  <si>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</si>
  <si>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</si>
  <si>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</si>
  <si>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</si>
  <si>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</si>
  <si>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</si>
  <si>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</si>
  <si>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</si>
  <si>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</si>
  <si>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</si>
  <si>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</si>
  <si>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</si>
  <si>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</si>
  <si>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</si>
  <si>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</si>
  <si>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</si>
  <si>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</si>
  <si>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</si>
  <si>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</si>
  <si>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</si>
  <si>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</si>
  <si>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</si>
  <si>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</si>
  <si>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</si>
  <si>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</si>
  <si>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</si>
  <si>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</si>
  <si>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</si>
  <si>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</si>
  <si>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</si>
  <si>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</si>
  <si>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</si>
  <si>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</si>
  <si>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</si>
  <si>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</si>
  <si>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</si>
  <si>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</si>
  <si>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</si>
  <si>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</si>
  <si>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</si>
  <si>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</si>
  <si>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</si>
  <si>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</si>
  <si>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</si>
  <si>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</si>
  <si>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</si>
  <si>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</si>
  <si>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</si>
  <si>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</si>
  <si>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</si>
  <si>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</si>
  <si>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</si>
  <si>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</si>
  <si>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</si>
  <si>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</si>
  <si>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</si>
  <si>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</si>
  <si>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</si>
  <si>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</si>
  <si>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</si>
  <si>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</si>
  <si>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</si>
  <si>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</si>
  <si>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</si>
  <si>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</si>
  <si>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</si>
  <si>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</si>
  <si>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</si>
  <si>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</si>
  <si>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</si>
  <si>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</si>
  <si>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</si>
  <si>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</si>
  <si>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</si>
  <si>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</si>
  <si>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</si>
  <si>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</si>
  <si>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</si>
  <si>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</si>
  <si>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</si>
  <si>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</si>
  <si>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</si>
  <si>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</si>
  <si>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</si>
  <si>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</si>
  <si>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</si>
  <si>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</si>
  <si>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</si>
  <si>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</si>
  <si>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</si>
  <si>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</si>
  <si>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</si>
  <si>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</si>
  <si>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</si>
  <si>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</si>
  <si>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</si>
  <si>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</si>
  <si>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</si>
  <si>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</si>
  <si>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</si>
  <si>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</si>
  <si>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</si>
  <si>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</si>
  <si>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</si>
  <si>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</si>
  <si>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</si>
  <si>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</si>
  <si>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</si>
  <si>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</si>
  <si>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</si>
  <si>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</si>
  <si>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</si>
  <si>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</si>
  <si>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</si>
  <si>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</si>
  <si>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</si>
  <si>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</si>
  <si>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</si>
  <si>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</si>
  <si>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</si>
  <si>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</si>
  <si>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</si>
  <si>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</si>
  <si>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</si>
  <si>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</si>
  <si>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</si>
  <si>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</si>
  <si>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</si>
  <si>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</si>
  <si>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</si>
  <si>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</si>
  <si>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</si>
  <si>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</si>
  <si>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</si>
  <si>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</si>
  <si>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</si>
  <si>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</si>
  <si>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</si>
  <si>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</si>
  <si>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</si>
  <si>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</si>
  <si>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</si>
  <si>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</si>
  <si>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</si>
  <si>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</si>
  <si>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</si>
  <si>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</si>
  <si>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</si>
  <si>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</si>
  <si>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</si>
  <si>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</si>
  <si>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</si>
  <si>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</si>
  <si>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</si>
  <si>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</si>
  <si>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</si>
  <si>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</si>
  <si>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</si>
  <si>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</si>
  <si>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</si>
  <si>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</si>
  <si>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</si>
  <si>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</si>
  <si>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</si>
  <si>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</si>
  <si>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</si>
  <si>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</si>
  <si>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</si>
  <si>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</si>
  <si>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</si>
  <si>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</si>
  <si>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</si>
  <si>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</si>
  <si>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</si>
  <si>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</si>
  <si>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</si>
  <si>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</si>
  <si>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</si>
  <si>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</si>
  <si>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</si>
  <si>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</si>
  <si>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</si>
  <si>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</si>
  <si>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</si>
  <si>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</si>
  <si>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</si>
  <si>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</si>
  <si>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</si>
  <si>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</si>
  <si>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</si>
  <si>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</si>
  <si>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</si>
  <si>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</si>
  <si>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</si>
  <si>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</si>
  <si>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</si>
  <si>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</si>
  <si>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</si>
  <si>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</si>
  <si>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</si>
  <si>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</si>
  <si>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</si>
  <si>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</si>
  <si>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</si>
  <si>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</si>
  <si>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</si>
  <si>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</si>
  <si>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</si>
  <si>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</si>
  <si>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</si>
  <si>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</si>
  <si>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</si>
  <si>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</si>
  <si>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</si>
  <si>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</si>
  <si>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</si>
  <si>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</si>
  <si>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</si>
  <si>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</si>
  <si>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</si>
  <si>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</si>
  <si>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</si>
  <si>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</si>
  <si>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</si>
  <si>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</si>
  <si>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</si>
  <si>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</si>
  <si>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</si>
  <si>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</si>
  <si>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</si>
  <si>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</si>
  <si>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</si>
  <si>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</si>
  <si>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</si>
  <si>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</si>
  <si>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</si>
  <si>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</si>
  <si>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</si>
  <si>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</si>
  <si>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</si>
  <si>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</si>
  <si>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</si>
  <si>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</si>
  <si>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</si>
  <si>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</si>
  <si>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</si>
  <si>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</si>
  <si>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</si>
  <si>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</si>
  <si>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</si>
  <si>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</si>
  <si>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</si>
  <si>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</si>
  <si>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</si>
  <si>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</si>
  <si>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</si>
  <si>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</si>
  <si>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</si>
  <si>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</si>
  <si>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</si>
  <si>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</si>
  <si>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</si>
  <si>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</si>
  <si>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</si>
  <si>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</si>
  <si>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</si>
  <si>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</si>
  <si>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</si>
  <si>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</si>
  <si>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</si>
  <si>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</si>
  <si>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</si>
  <si>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</si>
  <si>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</si>
  <si>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</si>
  <si>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</si>
  <si>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</si>
  <si>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</si>
  <si>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</si>
  <si>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</si>
  <si>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</si>
  <si>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</si>
  <si>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</si>
  <si>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</si>
  <si>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</si>
  <si>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</si>
  <si>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</si>
  <si>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</si>
  <si>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</si>
  <si>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</si>
  <si>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</si>
  <si>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</si>
  <si>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</si>
  <si>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</si>
  <si>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</si>
  <si>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</si>
  <si>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</si>
  <si>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</si>
  <si>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</si>
  <si>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</si>
  <si>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</si>
  <si>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</si>
  <si>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</si>
  <si>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</si>
  <si>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</si>
  <si>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</si>
  <si>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</si>
  <si>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</si>
  <si>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</si>
  <si>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</si>
  <si>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</si>
  <si>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</si>
  <si>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</si>
  <si>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</si>
  <si>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</si>
  <si>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</si>
  <si>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</si>
  <si>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</si>
  <si>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</si>
  <si>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</si>
  <si>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</si>
  <si>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</si>
  <si>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</si>
  <si>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</si>
  <si>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</si>
  <si>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</si>
  <si>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</si>
  <si>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</si>
  <si>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</si>
  <si>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</si>
  <si>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</si>
  <si>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</si>
  <si>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</si>
  <si>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</si>
  <si>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</si>
  <si>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</si>
  <si>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</si>
  <si>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</si>
  <si>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</si>
  <si>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</si>
  <si>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</si>
  <si>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</si>
  <si>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</si>
  <si>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</si>
  <si>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</si>
  <si>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</si>
  <si>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</si>
  <si>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</si>
  <si>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</si>
  <si>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</si>
  <si>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</si>
  <si>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</si>
  <si>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</si>
  <si>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</si>
  <si>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</si>
  <si>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</si>
  <si>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</si>
  <si>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</si>
  <si>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</si>
  <si>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</si>
  <si>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</si>
  <si>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</si>
  <si>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</si>
  <si>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</si>
  <si>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</si>
  <si>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</si>
  <si>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</si>
  <si>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</si>
  <si>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</si>
  <si>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</si>
  <si>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</si>
  <si>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</si>
  <si>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</si>
  <si>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</si>
  <si>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</si>
  <si>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</si>
  <si>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</si>
  <si>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</si>
  <si>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</si>
  <si>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</si>
  <si>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</si>
  <si>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</si>
  <si>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</si>
  <si>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</si>
  <si>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</si>
  <si>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</si>
  <si>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</si>
  <si>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</si>
  <si>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</si>
  <si>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</si>
  <si>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</si>
  <si>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</si>
  <si>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</si>
  <si>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</si>
  <si>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</si>
  <si>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</si>
  <si>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</si>
  <si>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</si>
  <si>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</si>
  <si>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</si>
  <si>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</si>
  <si>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</si>
  <si>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</si>
  <si>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</si>
  <si>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</si>
  <si>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</si>
  <si>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</si>
  <si>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</si>
  <si>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</si>
  <si>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</si>
  <si>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</si>
  <si>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</si>
  <si>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</si>
  <si>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</si>
  <si>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</si>
  <si>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</si>
  <si>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</si>
  <si>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</si>
  <si>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</si>
  <si>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</si>
  <si>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</si>
  <si>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</si>
  <si>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</si>
  <si>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</si>
  <si>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</si>
  <si>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</si>
  <si>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</si>
  <si>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</si>
  <si>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</si>
  <si>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</si>
  <si>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</si>
  <si>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</si>
  <si>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</si>
  <si>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</si>
  <si>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</si>
  <si>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</si>
  <si>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</si>
  <si>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</si>
  <si>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</si>
  <si>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</si>
  <si>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</si>
  <si>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</si>
  <si>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</si>
  <si>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</si>
  <si>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</si>
  <si>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</si>
  <si>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</si>
  <si>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</si>
  <si>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</si>
  <si>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</si>
  <si>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</si>
  <si>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</si>
  <si>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</si>
  <si>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</si>
  <si>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</si>
  <si>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</si>
  <si>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</si>
  <si>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</si>
  <si>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</si>
  <si>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</si>
  <si>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</si>
  <si>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</si>
  <si>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</si>
  <si>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</si>
  <si>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</si>
  <si>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</si>
  <si>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</si>
  <si>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</si>
  <si>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</si>
  <si>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</si>
  <si>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</si>
  <si>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</si>
  <si>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</si>
  <si>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</si>
  <si>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</si>
  <si>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</si>
  <si>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</si>
  <si>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</si>
  <si>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</si>
  <si>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</si>
  <si>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</si>
  <si>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</si>
  <si>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</si>
  <si>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</si>
  <si>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</si>
  <si>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</si>
  <si>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</si>
  <si>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</si>
  <si>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</si>
  <si>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</si>
  <si>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</si>
  <si>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</si>
  <si>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</si>
  <si>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</si>
  <si>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</si>
  <si>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</si>
  <si>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</si>
  <si>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</si>
  <si>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</si>
  <si>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</si>
  <si>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</si>
  <si>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</si>
  <si>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</si>
  <si>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</si>
  <si>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</si>
  <si>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</si>
  <si>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</si>
  <si>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</si>
  <si>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</si>
  <si>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</si>
  <si>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</si>
  <si>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</si>
  <si>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</si>
  <si>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</si>
  <si>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</si>
  <si>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</si>
  <si>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</si>
  <si>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</si>
  <si>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</si>
  <si>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</si>
  <si>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</si>
  <si>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</si>
  <si>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</si>
  <si>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</si>
  <si>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</si>
  <si>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</si>
  <si>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</si>
  <si>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</si>
  <si>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</si>
  <si>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</si>
  <si>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</si>
  <si>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</si>
  <si>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</si>
  <si>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</si>
  <si>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</si>
  <si>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</si>
  <si>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</si>
  <si>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</si>
  <si>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</si>
  <si>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</si>
  <si>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</si>
  <si>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</si>
  <si>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</si>
  <si>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</si>
  <si>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</si>
  <si>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</si>
  <si>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</si>
  <si>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</si>
  <si>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</si>
  <si>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</si>
  <si>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</si>
  <si>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</si>
  <si>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</si>
  <si>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</si>
  <si>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</si>
  <si>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</si>
  <si>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</si>
  <si>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</si>
  <si>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</si>
  <si>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</si>
  <si>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</si>
  <si>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</si>
  <si>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</si>
  <si>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</si>
  <si>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</si>
  <si>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</si>
  <si>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</si>
  <si>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</si>
  <si>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</si>
  <si>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</si>
  <si>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</si>
  <si>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</si>
  <si>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</si>
  <si>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</si>
  <si>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</si>
  <si>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</si>
  <si>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</si>
  <si>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</si>
  <si>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</si>
  <si>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</si>
  <si>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</si>
  <si>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</si>
  <si>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</si>
  <si>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</si>
  <si>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</si>
  <si>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</si>
  <si>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</si>
  <si>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</si>
  <si>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</si>
  <si>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</si>
  <si>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</si>
  <si>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</si>
  <si>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</si>
  <si>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</si>
  <si>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</si>
  <si>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</si>
  <si>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</si>
  <si>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</si>
  <si>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</si>
  <si>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</si>
  <si>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</si>
  <si>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</si>
  <si>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</si>
  <si>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</si>
  <si>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</si>
  <si>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</si>
  <si>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</si>
  <si>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</si>
  <si>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</si>
  <si>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</si>
  <si>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</si>
  <si>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</si>
  <si>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</si>
  <si>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</si>
  <si>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</si>
  <si>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</si>
  <si>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</si>
  <si>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</si>
  <si>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</si>
  <si>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</si>
  <si>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</si>
  <si>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</si>
  <si>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</si>
  <si>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</si>
  <si>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</si>
  <si>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</si>
  <si>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</si>
  <si>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</si>
  <si>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</si>
  <si>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</si>
  <si>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</si>
  <si>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</si>
  <si>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</si>
  <si>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</si>
  <si>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</si>
  <si>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</si>
  <si>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</si>
  <si>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</si>
  <si>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</si>
  <si>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</si>
  <si>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</si>
  <si>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</si>
  <si>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</si>
  <si>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</si>
  <si>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</si>
  <si>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</si>
  <si>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</si>
  <si>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</si>
  <si>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</si>
  <si>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</si>
  <si>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</si>
  <si>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</si>
  <si>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</si>
  <si>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</si>
  <si>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</si>
  <si>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</si>
  <si>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</si>
  <si>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</si>
  <si>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</si>
  <si>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</si>
  <si>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</si>
  <si>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</si>
  <si>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</si>
  <si>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</si>
  <si>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</si>
  <si>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</si>
  <si>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</si>
  <si>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</si>
  <si>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</si>
  <si>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</si>
  <si>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</si>
  <si>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</si>
  <si>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</si>
  <si>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</si>
  <si>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</si>
  <si>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</si>
  <si>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</si>
  <si>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</si>
  <si>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</si>
  <si>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</si>
  <si>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</si>
  <si>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</si>
  <si>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</si>
  <si>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</si>
  <si>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</si>
  <si>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</si>
  <si>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</si>
  <si>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</si>
  <si>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</si>
  <si>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</si>
  <si>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</si>
  <si>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</si>
  <si>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</si>
  <si>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</si>
  <si>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</si>
  <si>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</si>
  <si>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</si>
  <si>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</si>
  <si>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</si>
  <si>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</si>
  <si>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</si>
  <si>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</si>
  <si>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</si>
  <si>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</si>
  <si>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</si>
  <si>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</si>
  <si>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</si>
  <si>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</si>
  <si>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</si>
  <si>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</si>
  <si>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</si>
  <si>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</si>
  <si>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</si>
  <si>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</si>
  <si>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</si>
  <si>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</si>
  <si>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</si>
  <si>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</si>
  <si>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</si>
  <si>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</si>
  <si>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</si>
  <si>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</si>
  <si>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</si>
  <si>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</si>
  <si>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</si>
  <si>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</si>
  <si>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</si>
  <si>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</si>
  <si>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</si>
  <si>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</si>
  <si>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</si>
  <si>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</si>
  <si>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</si>
  <si>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</si>
  <si>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</si>
  <si>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</si>
  <si>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</si>
  <si>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</si>
  <si>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</si>
  <si>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</si>
  <si>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</si>
  <si>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</si>
  <si>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</si>
  <si>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</si>
  <si>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</si>
  <si>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</si>
  <si>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</si>
  <si>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</si>
  <si>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</si>
  <si>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</si>
  <si>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</si>
  <si>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</si>
  <si>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</si>
  <si>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</si>
  <si>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</si>
  <si>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</si>
  <si>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</si>
  <si>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</si>
  <si>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</si>
  <si>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</si>
  <si>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</si>
  <si>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</si>
  <si>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</si>
  <si>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</si>
  <si>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</si>
  <si>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</si>
  <si>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</si>
  <si>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</si>
  <si>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</si>
  <si>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</si>
  <si>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</si>
  <si>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</si>
  <si>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</si>
  <si>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</si>
  <si>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</si>
  <si>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</si>
  <si>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</si>
  <si>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</si>
  <si>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</si>
  <si>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</si>
  <si>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</si>
  <si>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</si>
  <si>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</si>
  <si>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</si>
  <si>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</si>
  <si>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</si>
  <si>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</si>
  <si>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</si>
  <si>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</si>
  <si>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</si>
  <si>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</si>
  <si>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</si>
  <si>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</si>
  <si>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</si>
  <si>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</si>
  <si>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</si>
  <si>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</si>
  <si>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</si>
  <si>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</si>
  <si>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</si>
  <si>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</si>
  <si>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</si>
  <si>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</si>
  <si>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</si>
  <si>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</si>
  <si>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</si>
  <si>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</si>
  <si>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</si>
  <si>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</si>
  <si>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</si>
  <si>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</si>
  <si>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</si>
  <si>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</si>
  <si>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</si>
  <si>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</si>
  <si>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</si>
  <si>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</si>
  <si>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</si>
  <si>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</si>
  <si>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</si>
  <si>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</si>
  <si>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</si>
  <si>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</si>
  <si>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</si>
  <si>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</si>
  <si>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</si>
  <si>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</si>
  <si>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</si>
  <si>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</si>
  <si>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</si>
  <si>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</si>
  <si>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</si>
  <si>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</si>
  <si>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</si>
  <si>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</si>
  <si>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</si>
  <si>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</si>
  <si>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</si>
  <si>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</si>
  <si>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</si>
  <si>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</si>
  <si>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</si>
  <si>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</si>
  <si>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</si>
  <si>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</si>
  <si>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</si>
  <si>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</si>
  <si>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</si>
  <si>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</si>
  <si>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</si>
  <si>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</si>
  <si>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</si>
  <si>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</si>
  <si>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</si>
  <si>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</si>
  <si>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</si>
  <si>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</si>
  <si>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</si>
  <si>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</si>
  <si>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</si>
  <si>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</si>
  <si>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</si>
  <si>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</si>
  <si>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</si>
  <si>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</si>
  <si>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</si>
  <si>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</si>
  <si>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</si>
  <si>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</si>
  <si>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</si>
  <si>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</si>
  <si>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</si>
  <si>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</si>
  <si>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</si>
  <si>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</si>
  <si>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</si>
  <si>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</si>
  <si>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</si>
  <si>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</si>
  <si>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</si>
  <si>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</si>
  <si>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</si>
  <si>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</si>
  <si>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</si>
  <si>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</si>
  <si>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</si>
  <si>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</si>
  <si>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</si>
  <si>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</si>
  <si>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</si>
  <si>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</si>
  <si>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</si>
  <si>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</si>
  <si>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</si>
  <si>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</si>
  <si>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</si>
  <si>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</si>
  <si>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</si>
  <si>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</si>
  <si>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</si>
  <si>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</si>
  <si>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</si>
  <si>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</si>
  <si>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</si>
  <si>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</si>
  <si>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</si>
  <si>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</si>
  <si>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</si>
  <si>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</si>
  <si>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</si>
  <si>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</si>
  <si>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</si>
  <si>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</si>
  <si>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</si>
  <si>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</si>
  <si>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</si>
  <si>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</si>
  <si>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</si>
  <si>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</si>
  <si>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</si>
  <si>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</si>
  <si>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</si>
  <si>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</si>
  <si>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</si>
  <si>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</si>
  <si>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</si>
  <si>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</si>
  <si>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</si>
  <si>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</si>
  <si>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</si>
  <si>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</si>
  <si>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</si>
  <si>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</si>
  <si>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</si>
  <si>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</si>
  <si>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</si>
  <si>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</si>
  <si>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</si>
  <si>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</si>
  <si>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</si>
  <si>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</si>
  <si>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</si>
  <si>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</si>
  <si>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</si>
  <si>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</si>
  <si>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</si>
  <si>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</si>
  <si>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</si>
  <si>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</si>
  <si>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</si>
  <si>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</si>
  <si>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</si>
  <si>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</si>
  <si>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</si>
  <si>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</si>
  <si>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</si>
  <si>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</si>
  <si>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</si>
  <si>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</si>
  <si>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</si>
  <si>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</si>
  <si>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</si>
  <si>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</si>
  <si>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</si>
  <si>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</si>
  <si>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</si>
  <si>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</si>
  <si>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</si>
  <si>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</si>
  <si>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</si>
  <si>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</si>
  <si>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</si>
  <si>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</si>
  <si>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</si>
  <si>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</si>
  <si>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</si>
  <si>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</si>
  <si>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</si>
  <si>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</si>
  <si>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</si>
  <si>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</si>
  <si>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</si>
  <si>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</si>
  <si>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</si>
  <si>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</si>
  <si>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</si>
  <si>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</si>
  <si>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</si>
  <si>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</si>
  <si>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</si>
  <si>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</si>
  <si>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</si>
  <si>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</si>
  <si>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</si>
  <si>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</si>
  <si>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</si>
  <si>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</si>
  <si>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</si>
  <si>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</si>
  <si>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</si>
  <si>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</si>
  <si>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</si>
  <si>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</si>
  <si>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</si>
  <si>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</si>
  <si>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</si>
  <si>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</si>
  <si>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</si>
  <si>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</si>
  <si>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</si>
  <si>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</si>
  <si>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</si>
  <si>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</si>
  <si>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</si>
  <si>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</si>
  <si>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</si>
  <si>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</si>
  <si>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</si>
  <si>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</si>
  <si>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</si>
  <si>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</si>
  <si>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</si>
  <si>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</si>
  <si>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</si>
  <si>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</si>
  <si>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</si>
  <si>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</si>
  <si>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</si>
  <si>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</si>
  <si>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</si>
  <si>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</si>
  <si>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</si>
  <si>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</si>
  <si>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</si>
  <si>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</si>
  <si>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</si>
  <si>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</si>
  <si>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</si>
  <si>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</si>
  <si>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</si>
  <si>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</si>
  <si>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</si>
  <si>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</si>
  <si>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</si>
  <si>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</si>
  <si>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</si>
  <si>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</si>
  <si>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</si>
  <si>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</si>
  <si>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</si>
  <si>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</si>
  <si>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</si>
  <si>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</si>
  <si>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</si>
  <si>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</si>
  <si>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</si>
  <si>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</si>
  <si>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</si>
  <si>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</si>
  <si>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</si>
  <si>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</si>
  <si>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</si>
  <si>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</si>
  <si>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</si>
  <si>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</si>
  <si>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</si>
  <si>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</si>
  <si>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</si>
  <si>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</si>
  <si>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</si>
  <si>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</si>
  <si>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</si>
  <si>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</si>
  <si>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</si>
  <si>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</si>
  <si>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</si>
  <si>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</si>
  <si>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</si>
  <si>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</si>
  <si>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</si>
  <si>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</si>
  <si>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</si>
  <si>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</si>
  <si>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</si>
  <si>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</si>
  <si>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</si>
  <si>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</si>
  <si>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</si>
  <si>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</si>
  <si>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</si>
  <si>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</si>
  <si>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</si>
  <si>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</si>
  <si>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</si>
  <si>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</si>
  <si>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</si>
  <si>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</si>
  <si>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</si>
  <si>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</si>
  <si>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</si>
  <si>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</si>
  <si>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</si>
  <si>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</si>
  <si>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</si>
  <si>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</si>
  <si>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</si>
  <si>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</si>
  <si>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</si>
  <si>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</si>
  <si>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</si>
  <si>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</si>
  <si>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</si>
  <si>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</si>
  <si>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</si>
  <si>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</si>
  <si>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</si>
  <si>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</si>
  <si>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</si>
  <si>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</si>
  <si>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</si>
  <si>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</si>
  <si>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</si>
  <si>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</si>
  <si>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</si>
  <si>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</si>
  <si>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</si>
  <si>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</si>
  <si>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</si>
  <si>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</si>
  <si>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</si>
  <si>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</si>
  <si>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</si>
  <si>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</si>
  <si>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</si>
  <si>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</si>
  <si>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</si>
  <si>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</si>
  <si>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</si>
  <si>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</si>
  <si>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</si>
  <si>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</si>
  <si>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</si>
  <si>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</si>
  <si>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</si>
  <si>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</si>
  <si>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</si>
  <si>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</si>
  <si>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</si>
  <si>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</si>
  <si>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</si>
  <si>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</si>
  <si>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</si>
  <si>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</si>
  <si>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</si>
  <si>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</si>
  <si>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</si>
  <si>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</si>
  <si>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</si>
  <si>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</si>
  <si>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</si>
  <si>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</si>
  <si>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</si>
  <si>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</si>
  <si>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</si>
  <si>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</si>
  <si>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</si>
  <si>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</si>
  <si>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</si>
  <si>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</si>
  <si>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</si>
  <si>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</si>
  <si>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</si>
  <si>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</si>
  <si>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</si>
  <si>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</si>
  <si>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</si>
  <si>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</si>
  <si>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</si>
  <si>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</si>
  <si>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</si>
  <si>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</si>
  <si>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</si>
  <si>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</si>
  <si>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</si>
  <si>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</si>
  <si>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</si>
  <si>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</si>
  <si>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</si>
  <si>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</si>
  <si>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</si>
  <si>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</si>
  <si>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</si>
  <si>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</si>
  <si>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</si>
  <si>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</si>
  <si>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</si>
  <si>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</si>
  <si>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</si>
  <si>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</si>
  <si>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</si>
  <si>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</si>
  <si>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</si>
  <si>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</si>
  <si>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</si>
  <si>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</si>
  <si>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</si>
  <si>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</si>
  <si>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</si>
  <si>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</si>
  <si>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</si>
  <si>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</si>
  <si>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</si>
  <si>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</si>
  <si>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</si>
  <si>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</si>
  <si>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</si>
  <si>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</si>
  <si>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</si>
  <si>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</si>
  <si>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</si>
  <si>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</si>
  <si>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</si>
  <si>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</si>
  <si>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</si>
  <si>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</si>
  <si>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</si>
  <si>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</si>
  <si>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</si>
  <si>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</si>
  <si>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</si>
  <si>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</si>
  <si>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</si>
  <si>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</si>
  <si>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</si>
  <si>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</si>
  <si>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</si>
  <si>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</si>
  <si>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</si>
  <si>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</si>
  <si>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</si>
  <si>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</si>
  <si>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</si>
  <si>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</si>
  <si>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</si>
  <si>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</si>
  <si>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</si>
  <si>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</si>
  <si>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</si>
  <si>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</si>
  <si>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</si>
  <si>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</si>
  <si>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</si>
  <si>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</si>
  <si>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</si>
  <si>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</si>
  <si>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</si>
  <si>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</si>
  <si>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</si>
  <si>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</si>
  <si>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</si>
  <si>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</si>
  <si>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</si>
  <si>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</si>
  <si>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</si>
  <si>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</si>
  <si>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</si>
  <si>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</si>
  <si>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</si>
  <si>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</si>
  <si>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</si>
  <si>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</si>
  <si>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</si>
  <si>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</si>
  <si>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</si>
  <si>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</si>
  <si>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</si>
  <si>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</si>
  <si>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</si>
  <si>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</si>
  <si>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</si>
  <si>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</si>
  <si>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</si>
  <si>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</si>
  <si>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</si>
  <si>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</si>
  <si>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</si>
  <si>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</si>
  <si>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</si>
  <si>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</si>
  <si>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</si>
  <si>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</si>
  <si>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</si>
  <si>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</si>
  <si>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</si>
  <si>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</si>
  <si>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</si>
  <si>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</si>
  <si>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</si>
  <si>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</si>
  <si>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</si>
  <si>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</si>
  <si>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</si>
  <si>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</si>
  <si>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</si>
  <si>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</si>
  <si>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</si>
  <si>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</si>
  <si>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</si>
  <si>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</si>
  <si>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</si>
  <si>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</si>
  <si>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</si>
  <si>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</si>
  <si>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</si>
  <si>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</si>
  <si>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</si>
  <si>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</si>
  <si>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</si>
  <si>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</si>
  <si>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</si>
  <si>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</si>
  <si>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</si>
  <si>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</si>
  <si>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</si>
  <si>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</si>
  <si>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</si>
  <si>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</si>
  <si>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</si>
  <si>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</si>
  <si>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</si>
  <si>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</si>
  <si>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</si>
  <si>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</si>
  <si>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</si>
  <si>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</si>
  <si>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</si>
  <si>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</si>
  <si>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</si>
  <si>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</si>
  <si>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</si>
  <si>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</si>
  <si>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</si>
  <si>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</si>
  <si>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</si>
  <si>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</si>
  <si>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</si>
  <si>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</si>
  <si>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</si>
  <si>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</si>
  <si>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</si>
  <si>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</si>
  <si>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</si>
  <si>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</si>
  <si>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</si>
  <si>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</si>
  <si>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</si>
  <si>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</si>
  <si>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</si>
  <si>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</si>
  <si>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</si>
  <si>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</si>
  <si>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</si>
  <si>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</si>
  <si>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</si>
  <si>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</si>
  <si>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</si>
  <si>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</si>
  <si>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</si>
  <si>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</si>
  <si>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</si>
  <si>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</si>
  <si>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</si>
  <si>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</si>
  <si>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</si>
  <si>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</si>
  <si>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</si>
  <si>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</si>
  <si>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</si>
  <si>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</si>
  <si>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</si>
  <si>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</si>
  <si>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</si>
  <si>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</si>
  <si>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</si>
  <si>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</si>
  <si>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</si>
  <si>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</si>
  <si>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</si>
  <si>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</si>
  <si>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</si>
  <si>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</si>
  <si>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</si>
  <si>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</si>
  <si>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</si>
  <si>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</si>
  <si>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</si>
  <si>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</si>
  <si>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</si>
  <si>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</si>
  <si>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</si>
  <si>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</si>
  <si>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</si>
  <si>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</si>
  <si>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</si>
  <si>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</si>
  <si>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</si>
  <si>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</si>
  <si>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</si>
  <si>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</si>
  <si>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</si>
  <si>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</si>
  <si>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</si>
  <si>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</si>
  <si>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</si>
  <si>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</si>
  <si>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</si>
  <si>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</si>
  <si>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</si>
  <si>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</si>
  <si>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</si>
  <si>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</si>
  <si>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</si>
  <si>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</si>
  <si>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</si>
  <si>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</si>
  <si>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</si>
  <si>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</si>
  <si>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</si>
  <si>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</si>
  <si>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</si>
  <si>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</si>
  <si>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</si>
  <si>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</si>
  <si>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</si>
  <si>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</si>
  <si>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</si>
  <si>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</si>
  <si>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</si>
  <si>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</si>
  <si>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</si>
  <si>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</si>
  <si>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</si>
  <si>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</si>
  <si>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</si>
  <si>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</si>
  <si>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</si>
  <si>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</si>
  <si>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</si>
  <si>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</si>
  <si>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</si>
  <si>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</si>
  <si>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</si>
  <si>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</si>
  <si>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</si>
  <si>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</si>
  <si>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</si>
  <si>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</si>
  <si>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</si>
  <si>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</si>
  <si>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</si>
  <si>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</si>
  <si>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</si>
  <si>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</si>
  <si>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</si>
  <si>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</si>
  <si>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</si>
  <si>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</si>
  <si>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</si>
  <si>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</si>
  <si>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</si>
  <si>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</si>
  <si>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</si>
  <si>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</si>
  <si>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</si>
  <si>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</si>
  <si>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</si>
  <si>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</si>
  <si>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</si>
  <si>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</si>
  <si>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</si>
  <si>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</si>
  <si>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</si>
  <si>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</si>
  <si>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</si>
  <si>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</si>
  <si>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</si>
  <si>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</si>
  <si>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</si>
  <si>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</si>
  <si>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</si>
  <si>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</si>
  <si>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</si>
  <si>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</si>
  <si>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</si>
  <si>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</si>
  <si>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</si>
  <si>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</si>
  <si>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</si>
  <si>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</si>
  <si>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</si>
  <si>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</si>
  <si>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</si>
  <si>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</si>
  <si>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</si>
  <si>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</si>
  <si>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</si>
  <si>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</si>
  <si>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</si>
  <si>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</si>
  <si>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</si>
  <si>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</si>
  <si>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</si>
  <si>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</si>
  <si>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</si>
  <si>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</si>
  <si>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</si>
  <si>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</si>
  <si>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</si>
  <si>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</si>
  <si>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</si>
  <si>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</si>
  <si>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</si>
  <si>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</si>
  <si>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</si>
  <si>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</si>
  <si>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</si>
  <si>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</si>
  <si>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</si>
  <si>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</si>
  <si>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</si>
  <si>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</si>
  <si>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</si>
  <si>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</si>
  <si>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</si>
  <si>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</si>
  <si>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</si>
  <si>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</si>
  <si>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</si>
  <si>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</si>
  <si>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</si>
  <si>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</si>
  <si>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</si>
  <si>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</si>
  <si>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</si>
  <si>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</si>
  <si>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</si>
  <si>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</si>
  <si>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</si>
  <si>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</si>
  <si>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</si>
  <si>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</si>
  <si>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</si>
  <si>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</si>
  <si>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</si>
  <si>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</si>
  <si>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</si>
  <si>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</si>
  <si>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</si>
  <si>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</si>
  <si>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</si>
  <si>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</si>
  <si>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</si>
  <si>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</si>
  <si>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</si>
  <si>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</si>
  <si>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</si>
  <si>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</si>
  <si>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</si>
  <si>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</si>
  <si>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</si>
  <si>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</si>
  <si>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</si>
  <si>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</si>
  <si>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</si>
  <si>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</si>
  <si>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</si>
  <si>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</si>
  <si>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</si>
  <si>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</si>
  <si>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</si>
  <si>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</si>
  <si>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</si>
  <si>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</si>
  <si>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</si>
  <si>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</si>
  <si>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</si>
  <si>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</si>
  <si>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</si>
  <si>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</si>
  <si>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</si>
  <si>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</si>
  <si>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</si>
  <si>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</si>
  <si>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</si>
  <si>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</si>
  <si>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</si>
  <si>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</si>
  <si>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</si>
  <si>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</si>
  <si>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</si>
  <si>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</si>
  <si>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</si>
  <si>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</si>
  <si>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</si>
  <si>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</si>
  <si>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</si>
  <si>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</si>
  <si>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</si>
  <si>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</si>
  <si>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</si>
  <si>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</si>
  <si>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</si>
  <si>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</si>
  <si>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</si>
  <si>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</si>
  <si>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</si>
  <si>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</si>
  <si>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</si>
  <si>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</si>
  <si>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</si>
  <si>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</si>
  <si>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</si>
  <si>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</si>
  <si>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</si>
  <si>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</si>
  <si>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</si>
  <si>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</si>
  <si>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</si>
  <si>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</si>
  <si>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</si>
  <si>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</si>
  <si>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</si>
  <si>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</si>
  <si>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</si>
  <si>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</si>
  <si>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</si>
  <si>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</si>
  <si>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</si>
  <si>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</si>
  <si>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</si>
  <si>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</si>
  <si>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</si>
  <si>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</si>
  <si>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</si>
  <si>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</si>
  <si>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</si>
  <si>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</si>
  <si>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</si>
  <si>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</si>
  <si>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</si>
  <si>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</si>
  <si>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</si>
  <si>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</si>
  <si>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</si>
  <si>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</si>
  <si>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</si>
  <si>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</si>
  <si>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</si>
  <si>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</si>
  <si>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</si>
  <si>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</si>
  <si>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</si>
  <si>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</si>
  <si>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</si>
  <si>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</si>
  <si>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</si>
  <si>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</si>
  <si>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</si>
  <si>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</si>
  <si>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</si>
  <si>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</si>
  <si>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</si>
  <si>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</si>
  <si>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</si>
  <si>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</si>
  <si>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</si>
  <si>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</si>
  <si>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</si>
  <si>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</si>
  <si>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</si>
  <si>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</si>
  <si>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</si>
  <si>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</si>
  <si>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</si>
  <si>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</si>
  <si>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</si>
  <si>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</si>
  <si>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</si>
  <si>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</si>
  <si>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</si>
  <si>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</si>
  <si>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</si>
  <si>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</si>
  <si>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</si>
  <si>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</si>
  <si>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</si>
  <si>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</si>
  <si>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</si>
  <si>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</si>
  <si>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</si>
  <si>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</si>
  <si>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</si>
  <si>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</si>
  <si>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</si>
  <si>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</si>
  <si>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</si>
  <si>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</si>
  <si>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</si>
  <si>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</si>
  <si>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</si>
  <si>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</si>
  <si>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</si>
  <si>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</si>
  <si>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</si>
  <si>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</si>
  <si>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</si>
  <si>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</si>
  <si>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</si>
  <si>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</si>
  <si>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</si>
  <si>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</si>
  <si>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</si>
  <si>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</si>
  <si>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</si>
  <si>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</si>
  <si>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</si>
  <si>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</si>
  <si>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</si>
  <si>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</si>
  <si>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</si>
  <si>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</si>
  <si>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</si>
  <si>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</si>
  <si>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</si>
  <si>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</si>
  <si>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</si>
  <si>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</si>
  <si>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</si>
  <si>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</si>
  <si>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</si>
  <si>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</si>
  <si>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</si>
  <si>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</si>
  <si>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</si>
  <si>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</si>
  <si>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</si>
  <si>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</si>
  <si>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</si>
  <si>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</si>
  <si>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</si>
  <si>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</si>
  <si>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</si>
  <si>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</si>
  <si>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</si>
  <si>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</si>
  <si>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</si>
  <si>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</si>
  <si>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</si>
  <si>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</si>
  <si>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</si>
  <si>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</si>
  <si>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</si>
  <si>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</si>
  <si>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</si>
  <si>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</si>
  <si>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</si>
  <si>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</si>
  <si>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</si>
  <si>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</si>
  <si>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</si>
  <si>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</si>
  <si>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</si>
  <si>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</si>
  <si>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</si>
  <si>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</si>
  <si>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</si>
  <si>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</si>
  <si>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</si>
  <si>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</si>
  <si>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</si>
  <si>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</si>
  <si>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</si>
  <si>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</si>
  <si>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</si>
  <si>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</si>
  <si>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</si>
  <si>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</si>
  <si>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</si>
  <si>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</si>
  <si>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</si>
  <si>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</si>
  <si>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</si>
  <si>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</si>
  <si>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</si>
  <si>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</si>
  <si>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</si>
  <si>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</si>
  <si>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</si>
  <si>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</si>
  <si>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</si>
  <si>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</si>
  <si>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</si>
  <si>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</si>
  <si>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</si>
  <si>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</si>
  <si>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</si>
  <si>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</si>
  <si>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</si>
  <si>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</si>
  <si>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</si>
  <si>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</si>
  <si>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</si>
  <si>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</si>
  <si>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</si>
  <si>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</si>
  <si>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</si>
  <si>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</si>
  <si>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</si>
  <si>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</si>
  <si>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</si>
  <si>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</si>
  <si>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</si>
  <si>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</si>
  <si>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</si>
  <si>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</si>
  <si>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</si>
  <si>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</si>
  <si>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</si>
  <si>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</si>
  <si>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</si>
  <si>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</si>
  <si>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</si>
  <si>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</si>
  <si>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</si>
  <si>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</si>
  <si>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</si>
  <si>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</si>
  <si>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</si>
  <si>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</si>
  <si>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</si>
  <si>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</si>
  <si>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</si>
  <si>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</si>
  <si>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</si>
  <si>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</si>
  <si>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</si>
  <si>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</si>
  <si>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</si>
  <si>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</si>
  <si>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</si>
  <si>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</si>
  <si>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</si>
  <si>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</si>
  <si>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</si>
  <si>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</si>
  <si>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</si>
  <si>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</si>
  <si>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</si>
  <si>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</si>
  <si>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</si>
  <si>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</si>
  <si>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</si>
  <si>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</si>
  <si>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</si>
  <si>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</si>
  <si>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</si>
  <si>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</si>
  <si>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</si>
  <si>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</si>
  <si>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</si>
  <si>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</si>
  <si>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</si>
  <si>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</si>
  <si>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</si>
  <si>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</si>
  <si>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</si>
  <si>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</si>
  <si>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</si>
  <si>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</si>
  <si>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</si>
  <si>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</si>
  <si>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</si>
  <si>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</si>
  <si>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</si>
  <si>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</si>
  <si>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</si>
  <si>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</si>
  <si>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</si>
  <si>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</si>
  <si>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</si>
  <si>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</si>
  <si>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</si>
  <si>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</si>
  <si>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</si>
  <si>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</si>
  <si>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</si>
  <si>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</si>
  <si>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</si>
  <si>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</si>
  <si>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</si>
  <si>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</si>
  <si>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</si>
  <si>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</si>
  <si>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</si>
  <si>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</si>
  <si>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</si>
  <si>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</si>
  <si>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</si>
  <si>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</si>
  <si>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</si>
  <si>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</si>
  <si>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</si>
  <si>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</si>
  <si>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</si>
  <si>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</si>
  <si>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</si>
  <si>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</si>
  <si>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</si>
  <si>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</si>
  <si>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</si>
  <si>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</si>
  <si>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</si>
  <si>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</si>
  <si>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</si>
  <si>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</si>
  <si>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</si>
  <si>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</si>
  <si>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</si>
  <si>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</si>
  <si>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</si>
  <si>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</si>
  <si>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</si>
  <si>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</si>
  <si>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</si>
  <si>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</si>
  <si>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</si>
  <si>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</si>
  <si>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</si>
  <si>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</si>
  <si>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</si>
  <si>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</si>
  <si>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</si>
  <si>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</si>
  <si>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</si>
  <si>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</si>
  <si>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</si>
  <si>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</si>
  <si>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</si>
  <si>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</si>
  <si>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</si>
  <si>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</si>
  <si>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</si>
  <si>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</si>
  <si>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</si>
  <si>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</si>
  <si>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</si>
  <si>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</si>
  <si>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</si>
  <si>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</si>
  <si>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</si>
  <si>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</si>
  <si>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</si>
  <si>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</si>
  <si>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</si>
  <si>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</si>
  <si>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</si>
  <si>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</si>
  <si>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</si>
  <si>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</si>
  <si>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</si>
  <si>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</si>
  <si>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</si>
  <si>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</si>
  <si>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</si>
  <si>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</si>
  <si>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</si>
  <si>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</si>
  <si>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</si>
  <si>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</si>
  <si>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</si>
  <si>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</si>
  <si>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</si>
  <si>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</si>
  <si>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</si>
  <si>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</si>
  <si>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</si>
  <si>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</si>
  <si>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</si>
  <si>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</si>
  <si>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</si>
  <si>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</si>
  <si>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</si>
  <si>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</si>
  <si>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</si>
  <si>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</si>
  <si>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</si>
  <si>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</si>
  <si>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</si>
  <si>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</si>
  <si>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</si>
  <si>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</si>
  <si>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</si>
  <si>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</si>
  <si>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</si>
  <si>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</si>
  <si>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</si>
  <si>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</si>
  <si>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</si>
  <si>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</si>
  <si>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</si>
  <si>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</si>
  <si>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</si>
  <si>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</si>
  <si>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</si>
  <si>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</si>
  <si>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</si>
  <si>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</si>
  <si>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</si>
  <si>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</si>
  <si>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</si>
  <si>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</si>
  <si>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</si>
  <si>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</si>
  <si>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</si>
  <si>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</si>
  <si>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</si>
  <si>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</si>
  <si>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</si>
  <si>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</si>
  <si>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</si>
  <si>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</si>
  <si>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</si>
  <si>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</si>
  <si>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</si>
  <si>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</si>
  <si>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</si>
  <si>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</si>
  <si>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</si>
  <si>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</si>
  <si>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</si>
  <si>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</si>
  <si>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</si>
  <si>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</si>
  <si>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</si>
  <si>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</si>
  <si>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</si>
  <si>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</si>
  <si>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</si>
  <si>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</si>
  <si>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</si>
  <si>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</si>
  <si>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</si>
  <si>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</si>
  <si>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</si>
  <si>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</si>
  <si>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</si>
  <si>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</si>
  <si>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</si>
  <si>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</si>
  <si>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</si>
  <si>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</si>
  <si>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</si>
  <si>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</si>
  <si>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</si>
  <si>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</si>
  <si>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</si>
  <si>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</si>
  <si>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</si>
  <si>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</si>
  <si>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</si>
  <si>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</si>
  <si>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</si>
  <si>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</si>
  <si>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</si>
  <si>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</si>
  <si>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</si>
  <si>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</si>
  <si>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</si>
  <si>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</si>
  <si>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</si>
  <si>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</si>
  <si>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</si>
  <si>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</si>
  <si>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</si>
  <si>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</si>
  <si>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</si>
  <si>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</si>
  <si>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</si>
  <si>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</si>
  <si>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</si>
  <si>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</si>
  <si>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</si>
  <si>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</si>
  <si>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</si>
  <si>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</si>
  <si>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</si>
  <si>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</si>
  <si>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</si>
  <si>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</si>
  <si>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</si>
  <si>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</si>
  <si>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</si>
  <si>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</si>
  <si>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</si>
  <si>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</si>
  <si>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</si>
  <si>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</si>
  <si>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</si>
  <si>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</si>
  <si>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</si>
  <si>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</si>
  <si>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</si>
  <si>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</si>
  <si>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</si>
  <si>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</si>
  <si>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</si>
  <si>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</si>
  <si>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</si>
  <si>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</si>
  <si>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</si>
  <si>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</si>
  <si>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</si>
  <si>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</si>
  <si>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</si>
  <si>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</si>
  <si>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</si>
  <si>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</si>
  <si>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</si>
  <si>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</si>
  <si>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</si>
  <si>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</si>
  <si>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</si>
  <si>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</si>
  <si>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</si>
  <si>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</si>
  <si>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</si>
  <si>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</si>
  <si>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</si>
  <si>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</si>
  <si>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</si>
  <si>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</si>
  <si>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</si>
  <si>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</si>
  <si>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</si>
  <si>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</si>
  <si>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</si>
  <si>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</si>
  <si>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</si>
  <si>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</si>
  <si>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</si>
  <si>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</si>
  <si>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</si>
  <si>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</si>
  <si>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</si>
  <si>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</si>
  <si>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</si>
  <si>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</si>
  <si>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</si>
  <si>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</si>
  <si>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</si>
  <si>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</si>
  <si>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</si>
  <si>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</si>
  <si>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</si>
  <si>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</si>
  <si>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</si>
  <si>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</si>
  <si>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</si>
  <si>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</si>
  <si>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</si>
  <si>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</si>
  <si>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</si>
  <si>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</si>
  <si>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</si>
  <si>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</si>
  <si>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</si>
  <si>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</si>
  <si>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</si>
  <si>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</si>
  <si>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</si>
  <si>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</si>
  <si>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</si>
  <si>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</si>
  <si>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</si>
  <si>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</si>
  <si>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</si>
  <si>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</si>
  <si>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</si>
  <si>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</si>
  <si>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</si>
  <si>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</si>
  <si>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</si>
  <si>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</si>
  <si>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</si>
  <si>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</si>
  <si>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</si>
  <si>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</si>
  <si>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</si>
  <si>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</si>
  <si>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</si>
  <si>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</si>
  <si>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</si>
  <si>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</si>
  <si>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</si>
  <si>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</si>
  <si>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</si>
  <si>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</si>
  <si>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</si>
  <si>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</si>
  <si>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</si>
  <si>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</si>
  <si>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</si>
  <si>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</si>
  <si>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</si>
  <si>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</si>
  <si>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</si>
  <si>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</si>
  <si>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</si>
  <si>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</si>
  <si>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</si>
  <si>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</si>
  <si>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</si>
  <si>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</si>
  <si>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</si>
  <si>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</si>
  <si>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</si>
  <si>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</si>
  <si>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</si>
  <si>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</si>
  <si>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</si>
  <si>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</si>
  <si>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</si>
  <si>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</si>
  <si>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</si>
  <si>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</si>
  <si>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</si>
  <si>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</si>
  <si>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</si>
  <si>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</si>
  <si>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</si>
  <si>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</si>
  <si>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</si>
  <si>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</si>
  <si>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</si>
  <si>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</si>
  <si>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</si>
  <si>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</si>
  <si>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</si>
  <si>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</si>
  <si>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</si>
  <si>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</si>
  <si>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</si>
  <si>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</si>
  <si>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</si>
  <si>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</si>
  <si>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</si>
  <si>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</si>
  <si>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</si>
  <si>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</si>
  <si>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</si>
  <si>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</si>
  <si>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</si>
  <si>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</si>
  <si>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</si>
  <si>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</si>
  <si>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</si>
  <si>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</si>
  <si>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</si>
  <si>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</si>
  <si>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</si>
  <si>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</si>
  <si>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</si>
  <si>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</si>
  <si>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</si>
  <si>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</si>
  <si>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</si>
  <si>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</si>
  <si>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</si>
  <si>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</si>
  <si>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</si>
  <si>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</si>
  <si>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</si>
  <si>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</si>
  <si>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</si>
  <si>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</si>
  <si>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</si>
  <si>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</si>
  <si>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</si>
  <si>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</si>
  <si>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</si>
  <si>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</si>
  <si>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</si>
  <si>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</si>
  <si>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</si>
  <si>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</si>
  <si>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</si>
  <si>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</si>
  <si>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</si>
  <si>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</si>
  <si>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</si>
  <si>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</si>
  <si>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</si>
  <si>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</si>
  <si>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</si>
  <si>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</si>
  <si>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</si>
  <si>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</si>
  <si>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</si>
  <si>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</si>
  <si>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</si>
  <si>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</si>
  <si>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</si>
  <si>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</si>
  <si>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</si>
  <si>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</si>
  <si>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</si>
  <si>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</si>
  <si>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</si>
  <si>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</si>
  <si>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</si>
  <si>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</si>
  <si>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</si>
  <si>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</si>
  <si>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</si>
  <si>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</si>
  <si>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</si>
  <si>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</si>
  <si>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</si>
  <si>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</si>
  <si>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</si>
  <si>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</si>
  <si>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</si>
  <si>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</si>
  <si>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</si>
  <si>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</si>
  <si>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</si>
  <si>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</si>
  <si>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</si>
  <si>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</si>
  <si>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</si>
  <si>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</si>
  <si>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</si>
  <si>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</si>
  <si>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</si>
  <si>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</si>
  <si>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</si>
  <si>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</si>
  <si>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</si>
  <si>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</si>
  <si>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</si>
  <si>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</si>
  <si>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</si>
  <si>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</si>
  <si>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</si>
  <si>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</si>
  <si>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</si>
  <si>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</si>
  <si>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</si>
  <si>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</si>
  <si>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</si>
  <si>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</si>
  <si>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</si>
  <si>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</si>
  <si>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</si>
  <si>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</si>
  <si>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</si>
  <si>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</si>
  <si>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</si>
  <si>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</si>
  <si>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</si>
  <si>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</si>
  <si>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</si>
  <si>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</si>
  <si>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</si>
  <si>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</si>
  <si>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</si>
  <si>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</si>
  <si>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</si>
  <si>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</si>
  <si>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</si>
  <si>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</si>
  <si>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</si>
  <si>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</si>
  <si>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</si>
  <si>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</si>
  <si>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</si>
  <si>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</si>
  <si>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</si>
  <si>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</si>
  <si>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</si>
  <si>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</si>
  <si>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</si>
  <si>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</si>
  <si>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</si>
  <si>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</si>
  <si>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</si>
  <si>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</si>
  <si>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</si>
  <si>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</si>
  <si>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</si>
  <si>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</si>
  <si>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</si>
  <si>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</si>
  <si>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</si>
  <si>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</si>
  <si>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</si>
  <si>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</si>
  <si>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</si>
  <si>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</si>
  <si>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</si>
  <si>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</si>
  <si>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</si>
  <si>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</si>
  <si>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</si>
  <si>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</si>
  <si>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</si>
  <si>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</si>
  <si>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</si>
  <si>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</si>
  <si>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</si>
  <si>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</si>
  <si>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</si>
  <si>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</si>
  <si>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</si>
  <si>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</si>
  <si>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</si>
  <si>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</si>
  <si>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</si>
  <si>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</si>
  <si>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</si>
  <si>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</si>
  <si>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</si>
  <si>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</si>
  <si>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</si>
  <si>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</si>
  <si>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</si>
  <si>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</si>
  <si>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</si>
  <si>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</si>
  <si>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</si>
  <si>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</si>
  <si>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</si>
  <si>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</si>
  <si>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</si>
  <si>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</si>
  <si>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</si>
  <si>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</si>
  <si>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</si>
  <si>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</si>
  <si>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</si>
  <si>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</si>
  <si>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</si>
  <si>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</si>
  <si>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</si>
  <si>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</si>
  <si>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</si>
  <si>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</si>
  <si>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</si>
  <si>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</si>
  <si>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</si>
  <si>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</si>
  <si>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</si>
  <si>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</si>
  <si>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</si>
  <si>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</si>
  <si>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</si>
  <si>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</si>
  <si>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</si>
  <si>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</si>
  <si>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</si>
  <si>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</si>
  <si>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</si>
  <si>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</si>
  <si>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</si>
  <si>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</si>
  <si>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</si>
  <si>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</si>
  <si>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</si>
  <si>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</si>
  <si>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</si>
  <si>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</si>
  <si>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</si>
  <si>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</si>
  <si>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</si>
  <si>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</si>
  <si>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</si>
  <si>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</si>
  <si>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</si>
  <si>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</si>
  <si>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</si>
  <si>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</si>
  <si>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</si>
  <si>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</si>
  <si>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</si>
  <si>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</si>
  <si>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</si>
  <si>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</si>
  <si>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</si>
  <si>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</si>
  <si>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</si>
  <si>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</si>
  <si>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</si>
  <si>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</si>
  <si>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</si>
  <si>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</si>
  <si>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</si>
  <si>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</si>
  <si>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</si>
  <si>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</si>
  <si>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</si>
  <si>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</si>
  <si>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</si>
  <si>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</si>
  <si>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</si>
  <si>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</si>
  <si>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</si>
  <si>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</si>
  <si>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</si>
  <si>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</si>
  <si>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</si>
  <si>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</si>
  <si>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</si>
  <si>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</si>
  <si>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</si>
  <si>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</si>
  <si>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</si>
  <si>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</si>
  <si>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</si>
  <si>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</si>
  <si>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</si>
  <si>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</si>
  <si>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</si>
  <si>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</si>
  <si>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</si>
  <si>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</si>
  <si>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</si>
  <si>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</si>
  <si>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</si>
  <si>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</si>
  <si>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</si>
  <si>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</si>
  <si>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</si>
  <si>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</si>
  <si>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</si>
  <si>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</si>
  <si>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</si>
  <si>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</si>
  <si>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</si>
  <si>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</si>
  <si>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</si>
  <si>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</si>
  <si>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</si>
  <si>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</si>
  <si>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</si>
  <si>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</si>
  <si>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</si>
  <si>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</si>
  <si>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</si>
  <si>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</si>
  <si>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</si>
  <si>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</si>
  <si>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</si>
  <si>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</si>
  <si>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</si>
  <si>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</si>
  <si>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</si>
  <si>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</si>
  <si>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</si>
  <si>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</si>
  <si>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</si>
  <si>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</si>
  <si>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</si>
  <si>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</si>
  <si>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</si>
  <si>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</si>
  <si>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</si>
  <si>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</si>
  <si>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</si>
  <si>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</si>
  <si>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</si>
  <si>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</si>
  <si>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</si>
  <si>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</si>
  <si>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</si>
  <si>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</si>
  <si>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</si>
  <si>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</si>
  <si>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</si>
  <si>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</si>
  <si>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</si>
  <si>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</si>
  <si>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</si>
  <si>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</si>
  <si>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</si>
  <si>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</si>
  <si>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</si>
  <si>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</si>
  <si>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</si>
  <si>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</si>
  <si>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</si>
  <si>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</si>
  <si>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</si>
  <si>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</si>
  <si>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</si>
  <si>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</si>
  <si>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</si>
  <si>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</si>
  <si>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</si>
  <si>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</si>
  <si>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</si>
  <si>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</si>
  <si>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</si>
  <si>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</si>
  <si>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</si>
  <si>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</si>
  <si>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</si>
  <si>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</si>
  <si>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</si>
  <si>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</si>
  <si>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</si>
  <si>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</si>
  <si>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</si>
  <si>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</si>
  <si>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</si>
  <si>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</si>
  <si>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</si>
  <si>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</si>
  <si>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</si>
  <si>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</si>
  <si>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</si>
  <si>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</si>
  <si>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</si>
  <si>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</si>
  <si>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</si>
  <si>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</si>
  <si>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</si>
  <si>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</si>
  <si>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</si>
  <si>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</si>
  <si>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</si>
  <si>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</si>
  <si>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</si>
  <si>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</si>
  <si>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</si>
  <si>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</si>
  <si>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</si>
  <si>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</si>
  <si>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</si>
  <si>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</si>
  <si>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</si>
  <si>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</si>
  <si>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</si>
  <si>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</si>
  <si>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</si>
  <si>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</si>
  <si>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</si>
  <si>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</si>
  <si>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</si>
  <si>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</si>
  <si>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</si>
  <si>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</si>
  <si>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</si>
  <si>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</si>
  <si>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</si>
  <si>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</si>
  <si>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</si>
  <si>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</si>
  <si>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</si>
  <si>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</si>
  <si>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</si>
  <si>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</si>
  <si>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</si>
  <si>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</si>
  <si>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</si>
  <si>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</si>
  <si>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</si>
  <si>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</si>
  <si>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</si>
  <si>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</si>
  <si>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</si>
  <si>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</si>
  <si>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</si>
  <si>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</si>
  <si>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</si>
  <si>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</si>
  <si>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</si>
  <si>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</si>
  <si>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</si>
  <si>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</si>
  <si>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</si>
  <si>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</si>
  <si>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</si>
  <si>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</si>
  <si>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</si>
  <si>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</si>
  <si>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</si>
  <si>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</si>
  <si>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</si>
  <si>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</si>
  <si>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</si>
  <si>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</si>
  <si>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</si>
  <si>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</si>
  <si>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</si>
  <si>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</si>
  <si>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</si>
  <si>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</si>
  <si>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</si>
  <si>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</si>
  <si>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</si>
  <si>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</si>
  <si>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</si>
  <si>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</si>
  <si>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</si>
  <si>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</si>
  <si>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</si>
  <si>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</si>
  <si>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</si>
  <si>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</si>
  <si>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</si>
  <si>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</si>
  <si>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</si>
  <si>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</si>
  <si>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</si>
  <si>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</si>
  <si>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</si>
  <si>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</si>
  <si>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</si>
  <si>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</si>
  <si>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</si>
  <si>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</si>
  <si>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</si>
  <si>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</si>
  <si>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</si>
  <si>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</si>
  <si>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</si>
  <si>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</si>
  <si>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</si>
  <si>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</si>
  <si>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</si>
  <si>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</si>
  <si>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</si>
  <si>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</si>
  <si>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</si>
  <si>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</si>
  <si>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</si>
  <si>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</si>
  <si>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</si>
  <si>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</si>
  <si>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</si>
  <si>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</si>
  <si>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</si>
  <si>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</si>
  <si>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</si>
  <si>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</si>
  <si>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</si>
  <si>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</si>
  <si>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</si>
  <si>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</si>
  <si>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</si>
  <si>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</si>
  <si>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</si>
  <si>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</si>
  <si>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</si>
  <si>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</si>
  <si>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</si>
  <si>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</si>
  <si>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</si>
  <si>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</si>
  <si>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</si>
  <si>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</si>
  <si>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</si>
  <si>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</si>
  <si>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</si>
  <si>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</si>
  <si>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</si>
  <si>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</si>
  <si>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</si>
  <si>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</si>
  <si>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</si>
  <si>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</si>
  <si>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</si>
  <si>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</si>
  <si>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</si>
  <si>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</si>
  <si>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</si>
  <si>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</si>
  <si>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</si>
  <si>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</si>
  <si>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</si>
  <si>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</si>
  <si>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</si>
  <si>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</si>
  <si>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</si>
  <si>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</si>
  <si>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</si>
  <si>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</si>
  <si>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</si>
  <si>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</si>
  <si>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</si>
  <si>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</si>
  <si>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</si>
  <si>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</si>
  <si>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</si>
  <si>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</si>
  <si>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</si>
  <si>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</si>
  <si>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</si>
  <si>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</si>
  <si>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</si>
  <si>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</si>
  <si>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</si>
  <si>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</si>
  <si>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</si>
  <si>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</si>
  <si>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</si>
  <si>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</si>
  <si>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</si>
  <si>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</si>
  <si>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</si>
  <si>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</si>
  <si>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</si>
  <si>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</si>
  <si>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</si>
  <si>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</si>
  <si>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</si>
  <si>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</si>
  <si>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</si>
  <si>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</si>
  <si>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</si>
  <si>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</si>
  <si>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</si>
  <si>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</si>
  <si>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</si>
  <si>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</si>
  <si>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</si>
  <si>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</si>
  <si>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</si>
  <si>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</si>
  <si>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</si>
  <si>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</si>
  <si>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</si>
  <si>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</si>
  <si>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</si>
  <si>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</si>
  <si>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</si>
  <si>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</si>
  <si>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</si>
  <si>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</si>
  <si>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</si>
  <si>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</si>
  <si>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</si>
  <si>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</si>
  <si>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</si>
  <si>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</si>
  <si>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</si>
  <si>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</si>
  <si>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</si>
  <si>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</si>
  <si>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</si>
  <si>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</si>
  <si>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</si>
  <si>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</si>
  <si>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</si>
  <si>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</si>
  <si>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</si>
  <si>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</si>
  <si>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</si>
  <si>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</si>
  <si>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</si>
  <si>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</si>
  <si>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</si>
  <si>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</si>
  <si>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</si>
  <si>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</si>
  <si>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</si>
  <si>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</si>
  <si>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</si>
  <si>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</si>
  <si>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</si>
  <si>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</si>
  <si>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</si>
  <si>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</si>
  <si>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</si>
  <si>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</si>
  <si>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</si>
  <si>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</si>
  <si>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</si>
  <si>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</si>
  <si>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</si>
  <si>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</si>
  <si>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</si>
  <si>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</si>
  <si>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</si>
  <si>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</si>
  <si>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</si>
  <si>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</si>
  <si>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</si>
  <si>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</si>
  <si>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</si>
  <si>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</si>
  <si>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</si>
  <si>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</si>
  <si>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</si>
  <si>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</si>
  <si>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</si>
  <si>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</si>
  <si>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</si>
  <si>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</si>
  <si>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</si>
  <si>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</si>
  <si>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</si>
  <si>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</si>
  <si>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</si>
  <si>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</si>
  <si>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</si>
  <si>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</si>
  <si>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</si>
  <si>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</si>
  <si>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</si>
  <si>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</si>
  <si>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</si>
  <si>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</si>
  <si>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</si>
  <si>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</si>
  <si>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</si>
  <si>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</si>
  <si>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</si>
  <si>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</si>
  <si>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</si>
  <si>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</si>
  <si>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</si>
  <si>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</si>
  <si>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</si>
  <si>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</si>
  <si>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</si>
  <si>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</si>
  <si>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</si>
  <si>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</si>
  <si>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</si>
  <si>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</si>
  <si>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</si>
  <si>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</si>
  <si>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</si>
  <si>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</si>
  <si>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</si>
  <si>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</si>
  <si>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</si>
  <si>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</si>
  <si>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</si>
  <si>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</si>
  <si>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</si>
  <si>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</si>
  <si>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</si>
  <si>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</si>
  <si>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</si>
  <si>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</si>
  <si>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</si>
  <si>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</si>
  <si>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</si>
  <si>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</si>
  <si>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</si>
  <si>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</si>
  <si>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</si>
  <si>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</si>
  <si>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</si>
  <si>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</si>
  <si>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</si>
  <si>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</si>
  <si>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</si>
  <si>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</si>
  <si>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</si>
  <si>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</si>
  <si>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</si>
  <si>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</si>
  <si>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</si>
  <si>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</si>
  <si>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</si>
  <si>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</si>
  <si>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</si>
  <si>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</si>
  <si>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</si>
  <si>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</si>
  <si>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</si>
  <si>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</si>
  <si>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</si>
  <si>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</si>
  <si>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</si>
  <si>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</si>
  <si>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</si>
  <si>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</si>
  <si>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</si>
  <si>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</si>
  <si>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</si>
  <si>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</si>
  <si>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</si>
  <si>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</si>
  <si>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</si>
  <si>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</si>
  <si>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</si>
  <si>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</si>
  <si>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</si>
  <si>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</si>
  <si>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</si>
  <si>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</si>
  <si>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</si>
  <si>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</si>
  <si>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</si>
  <si>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</si>
  <si>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</si>
  <si>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</si>
  <si>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</si>
  <si>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</si>
  <si>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</si>
  <si>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</si>
  <si>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</si>
  <si>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</si>
  <si>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</si>
  <si>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</si>
  <si>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</si>
  <si>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</si>
  <si>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</si>
  <si>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</si>
  <si>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</si>
  <si>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</si>
  <si>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</si>
  <si>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</si>
  <si>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</si>
  <si>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</si>
  <si>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</si>
  <si>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</si>
  <si>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</si>
  <si>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</si>
  <si>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</si>
  <si>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</si>
  <si>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</si>
  <si>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</si>
  <si>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</si>
  <si>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</si>
  <si>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</si>
  <si>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</si>
  <si>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</si>
  <si>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</si>
  <si>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</si>
  <si>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</si>
  <si>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</si>
  <si>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</si>
  <si>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</si>
  <si>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</si>
  <si>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</si>
  <si>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</si>
  <si>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</si>
  <si>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</si>
  <si>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</si>
  <si>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</si>
  <si>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</si>
  <si>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</si>
  <si>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</si>
  <si>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</si>
  <si>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</si>
  <si>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</si>
  <si>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</si>
  <si>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</si>
  <si>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</si>
  <si>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</si>
  <si>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</si>
  <si>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</si>
  <si>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</si>
  <si>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</si>
  <si>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</si>
  <si>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</si>
  <si>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</si>
  <si>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</si>
  <si>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</si>
  <si>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</si>
  <si>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</si>
  <si>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</si>
  <si>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</si>
  <si>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</si>
  <si>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</si>
  <si>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</si>
  <si>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</si>
  <si>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</si>
  <si>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</si>
  <si>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</si>
  <si>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</si>
  <si>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</si>
  <si>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</si>
  <si>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</si>
  <si>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</si>
  <si>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</si>
  <si>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</si>
  <si>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</si>
  <si>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</si>
  <si>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</si>
  <si>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</si>
  <si>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</si>
  <si>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</si>
  <si>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</si>
  <si>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</si>
  <si>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</si>
  <si>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</si>
  <si>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</si>
  <si>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</si>
  <si>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</si>
  <si>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</si>
  <si>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</si>
  <si>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</si>
  <si>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</si>
  <si>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</si>
  <si>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</si>
  <si>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</si>
  <si>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</si>
  <si>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</si>
  <si>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</si>
  <si>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</si>
  <si>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</si>
  <si>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</si>
  <si>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</si>
  <si>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</si>
  <si>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</si>
  <si>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</si>
  <si>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</si>
  <si>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</si>
  <si>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</si>
  <si>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</si>
  <si>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</si>
  <si>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</si>
  <si>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</si>
  <si>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</si>
  <si>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</si>
  <si>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</si>
  <si>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</si>
  <si>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</si>
  <si>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</si>
  <si>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</si>
  <si>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</si>
  <si>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</si>
  <si>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</si>
  <si>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</si>
  <si>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</si>
  <si>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</si>
  <si>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</si>
  <si>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</si>
  <si>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</si>
  <si>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</si>
  <si>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</si>
  <si>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</si>
  <si>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</si>
  <si>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</si>
  <si>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</si>
  <si>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</si>
  <si>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</si>
  <si>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</si>
  <si>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</si>
  <si>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</si>
  <si>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</si>
  <si>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</si>
  <si>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</si>
  <si>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</si>
  <si>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</si>
  <si>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</si>
  <si>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</si>
  <si>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</si>
  <si>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</si>
  <si>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</si>
  <si>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</si>
  <si>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</si>
  <si>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</si>
  <si>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</si>
  <si>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</si>
  <si>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</si>
  <si>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</si>
  <si>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</si>
  <si>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</si>
  <si>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</si>
  <si>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</si>
  <si>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</si>
  <si>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</si>
  <si>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</si>
  <si>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</si>
  <si>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</si>
  <si>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</si>
  <si>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</si>
  <si>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</si>
  <si>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</si>
  <si>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</si>
  <si>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</si>
  <si>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</si>
  <si>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</si>
  <si>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</si>
  <si>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</si>
  <si>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</si>
  <si>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</si>
  <si>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</si>
  <si>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</si>
  <si>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</si>
  <si>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</si>
  <si>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</si>
  <si>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</si>
  <si>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</si>
  <si>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</si>
  <si>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</si>
  <si>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</si>
  <si>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</si>
  <si>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</si>
  <si>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</si>
  <si>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</si>
  <si>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</si>
  <si>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</si>
  <si>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</si>
  <si>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</si>
  <si>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</si>
  <si>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</si>
  <si>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</si>
  <si>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</si>
  <si>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</si>
  <si>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</si>
  <si>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</si>
  <si>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</si>
  <si>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</si>
  <si>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</si>
  <si>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</si>
  <si>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</si>
  <si>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</si>
  <si>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</si>
  <si>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</si>
  <si>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</si>
  <si>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</si>
  <si>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</si>
  <si>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</si>
  <si>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</si>
  <si>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</si>
  <si>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</si>
  <si>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</si>
  <si>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</si>
  <si>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</si>
  <si>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</si>
  <si>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</si>
  <si>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</si>
  <si>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</si>
  <si>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</si>
  <si>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</si>
  <si>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</si>
  <si>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</si>
  <si>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</si>
  <si>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</si>
  <si>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</si>
  <si>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</si>
  <si>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</si>
  <si>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</si>
  <si>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</si>
  <si>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</si>
  <si>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</si>
  <si>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</si>
  <si>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</si>
  <si>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</si>
  <si>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</si>
  <si>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</si>
  <si>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</si>
  <si>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</si>
  <si>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</si>
  <si>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</si>
  <si>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</si>
  <si>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</si>
  <si>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</si>
  <si>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</si>
  <si>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</si>
  <si>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</si>
  <si>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</si>
  <si>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</si>
  <si>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</si>
  <si>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</si>
  <si>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</si>
  <si>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</si>
  <si>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</si>
  <si>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</si>
  <si>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</si>
  <si>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</si>
  <si>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</si>
  <si>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</si>
  <si>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</si>
  <si>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</si>
  <si>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</si>
  <si>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</si>
  <si>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</si>
  <si>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</si>
  <si>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</si>
  <si>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</si>
  <si>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</si>
  <si>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</si>
  <si>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</si>
  <si>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</si>
  <si>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</si>
  <si>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</si>
  <si>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</si>
  <si>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</si>
  <si>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</si>
  <si>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</si>
  <si>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</si>
  <si>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</si>
  <si>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</si>
  <si>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</si>
  <si>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</si>
  <si>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</si>
  <si>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</si>
  <si>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</si>
  <si>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</si>
  <si>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</si>
  <si>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</si>
  <si>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</si>
  <si>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</si>
  <si>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</si>
  <si>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</si>
  <si>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</si>
  <si>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</si>
  <si>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</si>
  <si>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</si>
  <si>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</si>
  <si>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</si>
  <si>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</si>
  <si>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</si>
  <si>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</si>
  <si>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</si>
  <si>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</si>
  <si>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</si>
  <si>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</si>
  <si>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</si>
  <si>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</si>
  <si>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</si>
  <si>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</si>
  <si>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</si>
  <si>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</si>
  <si>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</si>
  <si>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</si>
  <si>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</si>
  <si>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</si>
  <si>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</si>
  <si>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</si>
  <si>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</si>
  <si>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</si>
  <si>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</si>
  <si>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</si>
  <si>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</si>
  <si>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</si>
  <si>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</si>
  <si>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</si>
  <si>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</si>
  <si>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</si>
  <si>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</si>
  <si>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</si>
  <si>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</si>
  <si>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</si>
  <si>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</si>
  <si>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</si>
  <si>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</si>
  <si>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</si>
  <si>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</si>
  <si>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</si>
  <si>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</si>
  <si>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</si>
  <si>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</si>
  <si>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</si>
  <si>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</si>
  <si>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</si>
  <si>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</si>
  <si>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</si>
  <si>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</si>
  <si>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</si>
  <si>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</si>
  <si>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</si>
  <si>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</si>
  <si>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</si>
  <si>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</si>
  <si>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</si>
  <si>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</si>
  <si>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</si>
  <si>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</si>
  <si>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</si>
  <si>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</si>
  <si>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</si>
  <si>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</si>
  <si>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</si>
  <si>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</si>
  <si>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</si>
  <si>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</si>
  <si>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</si>
  <si>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</si>
  <si>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</si>
  <si>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</si>
  <si>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</si>
  <si>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</si>
  <si>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</si>
  <si>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</si>
  <si>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</si>
  <si>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</si>
  <si>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</si>
  <si>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</si>
  <si>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</si>
  <si>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</si>
  <si>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</si>
  <si>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</si>
  <si>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</si>
  <si>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</si>
  <si>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</si>
  <si>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</si>
  <si>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</si>
  <si>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</si>
  <si>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</si>
  <si>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</si>
  <si>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</si>
  <si>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</si>
  <si>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</si>
  <si>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</si>
  <si>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</si>
  <si>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</si>
  <si>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</si>
  <si>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</si>
  <si>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</si>
  <si>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</si>
  <si>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</si>
  <si>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</si>
  <si>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</si>
  <si>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</si>
  <si>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</si>
  <si>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</si>
  <si>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</si>
  <si>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</si>
  <si>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</si>
  <si>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</si>
  <si>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</si>
  <si>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</si>
  <si>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</si>
  <si>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</si>
  <si>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</si>
  <si>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</si>
  <si>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</si>
  <si>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</si>
  <si>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</si>
  <si>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</si>
  <si>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</si>
  <si>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</si>
  <si>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</si>
  <si>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</si>
  <si>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</si>
  <si>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</si>
  <si>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</si>
  <si>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</si>
  <si>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</si>
  <si>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</si>
  <si>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</si>
  <si>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</si>
  <si>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</si>
  <si>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</si>
  <si>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</si>
  <si>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</si>
  <si>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</si>
  <si>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</si>
  <si>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</si>
  <si>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</si>
  <si>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</si>
  <si>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</si>
  <si>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</si>
  <si>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</si>
  <si>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</si>
  <si>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</si>
  <si>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</si>
  <si>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</si>
  <si>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</si>
  <si>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</si>
  <si>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</si>
  <si>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</si>
  <si>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</si>
  <si>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</si>
  <si>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</si>
  <si>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</si>
  <si>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</si>
  <si>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</si>
  <si>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</si>
  <si>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</si>
  <si>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</si>
  <si>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</si>
  <si>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</si>
  <si>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</si>
  <si>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</si>
  <si>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</si>
  <si>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</si>
  <si>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</si>
  <si>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</si>
  <si>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</si>
  <si>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</si>
  <si>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</si>
  <si>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</si>
  <si>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</si>
  <si>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</si>
  <si>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</si>
  <si>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</si>
  <si>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</si>
  <si>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</si>
  <si>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</si>
  <si>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</si>
  <si>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</si>
  <si>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</si>
  <si>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</si>
  <si>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</si>
  <si>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</si>
  <si>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</si>
  <si>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</si>
  <si>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</si>
  <si>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</si>
  <si>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</si>
  <si>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</si>
  <si>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</si>
  <si>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</si>
  <si>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</si>
  <si>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</si>
  <si>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</si>
  <si>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</si>
  <si>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</si>
  <si>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</si>
  <si>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</si>
  <si>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</si>
  <si>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</si>
  <si>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</si>
  <si>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</si>
  <si>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</si>
  <si>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</si>
  <si>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</si>
  <si>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</si>
  <si>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</si>
  <si>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</si>
  <si>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</si>
  <si>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</si>
  <si>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</si>
  <si>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</si>
  <si>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</si>
  <si>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</si>
  <si>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</si>
  <si>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</si>
  <si>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</si>
  <si>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</si>
  <si>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</si>
  <si>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</si>
  <si>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</si>
  <si>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</si>
  <si>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</si>
  <si>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</si>
  <si>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</si>
  <si>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</si>
  <si>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</si>
  <si>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</si>
  <si>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</si>
  <si>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</si>
  <si>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</si>
  <si>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</si>
  <si>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</si>
  <si>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</si>
  <si>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</si>
  <si>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</si>
  <si>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</si>
  <si>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</si>
  <si>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</si>
  <si>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</si>
  <si>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</si>
  <si>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</si>
  <si>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</si>
  <si>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</si>
  <si>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</si>
  <si>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</si>
  <si>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</si>
  <si>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</si>
  <si>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</si>
  <si>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</si>
  <si>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</si>
  <si>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</si>
  <si>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</si>
  <si>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</si>
  <si>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</si>
  <si>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</si>
  <si>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</si>
  <si>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</si>
  <si>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</si>
  <si>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</si>
  <si>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</si>
  <si>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</si>
  <si>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</si>
  <si>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</si>
  <si>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</si>
  <si>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</si>
  <si>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</si>
  <si>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</si>
  <si>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</si>
  <si>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</si>
  <si>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</si>
  <si>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</si>
  <si>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</si>
  <si>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</si>
  <si>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</si>
  <si>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</si>
  <si>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</si>
  <si>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</si>
  <si>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</si>
  <si>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</si>
  <si>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</si>
  <si>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</si>
  <si>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</si>
  <si>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</si>
  <si>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</si>
  <si>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</si>
  <si>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</si>
  <si>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</si>
  <si>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</si>
  <si>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</si>
  <si>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</si>
  <si>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</si>
  <si>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</si>
  <si>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</si>
  <si>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</si>
  <si>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</si>
  <si>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</si>
  <si>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</si>
  <si>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</si>
  <si>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</si>
  <si>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</si>
  <si>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</si>
  <si>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</si>
  <si>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</si>
  <si>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</si>
  <si>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</si>
  <si>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</si>
  <si>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</si>
  <si>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</si>
  <si>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</si>
  <si>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</si>
  <si>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</si>
  <si>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</si>
  <si>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</si>
  <si>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</si>
  <si>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</si>
  <si>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</si>
  <si>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</si>
  <si>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</si>
  <si>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</si>
  <si>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</si>
  <si>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</si>
  <si>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</si>
  <si>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</si>
  <si>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</si>
  <si>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</si>
  <si>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</si>
  <si>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</si>
  <si>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</si>
  <si>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</si>
  <si>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</si>
  <si>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</si>
  <si>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</si>
  <si>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</si>
  <si>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</si>
  <si>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</si>
  <si>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</si>
  <si>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</si>
  <si>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</si>
  <si>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</si>
  <si>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</si>
  <si>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</si>
  <si>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</si>
  <si>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</si>
  <si>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</si>
  <si>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</si>
  <si>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</si>
  <si>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</si>
  <si>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</si>
  <si>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</si>
  <si>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</si>
  <si>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</si>
  <si>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</si>
  <si>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</si>
  <si>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</si>
  <si>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</si>
  <si>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</si>
  <si>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</si>
  <si>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</si>
  <si>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</si>
  <si>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</si>
  <si>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</si>
  <si>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</si>
  <si>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</si>
  <si>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</si>
  <si>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</si>
  <si>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</si>
  <si>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</si>
  <si>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</si>
  <si>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</si>
  <si>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</si>
  <si>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</si>
  <si>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</si>
  <si>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</si>
  <si>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</si>
  <si>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</si>
  <si>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</si>
  <si>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</si>
  <si>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</si>
  <si>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</si>
  <si>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</si>
  <si>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</si>
  <si>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</si>
  <si>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</si>
  <si>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</si>
  <si>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</si>
  <si>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</si>
  <si>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</si>
  <si>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</si>
  <si>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</si>
  <si>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</si>
  <si>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</si>
  <si>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</si>
  <si>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</si>
  <si>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</si>
  <si>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</si>
  <si>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</si>
  <si>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</si>
  <si>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</si>
  <si>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</si>
  <si>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</si>
  <si>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</si>
  <si>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</si>
  <si>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</si>
  <si>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</si>
  <si>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</si>
  <si>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</si>
  <si>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</si>
  <si>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</si>
  <si>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</si>
  <si>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</si>
  <si>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</si>
  <si>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</si>
  <si>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</si>
  <si>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</si>
  <si>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</si>
  <si>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</si>
  <si>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</si>
  <si>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</si>
  <si>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</si>
  <si>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</si>
  <si>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</si>
  <si>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</si>
  <si>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</si>
  <si>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</si>
  <si>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</si>
  <si>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</si>
  <si>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</si>
  <si>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</si>
  <si>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</si>
  <si>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</si>
  <si>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</si>
  <si>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</si>
  <si>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</si>
  <si>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</si>
  <si>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</si>
  <si>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</si>
  <si>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</si>
  <si>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</si>
  <si>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</si>
  <si>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</si>
  <si>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</si>
  <si>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</si>
  <si>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</si>
  <si>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</si>
  <si>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</si>
  <si>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</si>
  <si>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</si>
  <si>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</si>
  <si>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</si>
  <si>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</si>
  <si>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</si>
  <si>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</si>
  <si>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</si>
  <si>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</si>
  <si>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</si>
  <si>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</si>
  <si>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</si>
  <si>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</si>
  <si>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</si>
  <si>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</si>
  <si>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</si>
  <si>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</si>
  <si>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</si>
  <si>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</si>
  <si>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</si>
  <si>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</si>
  <si>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</si>
  <si>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</si>
  <si>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</si>
  <si>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</si>
  <si>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</si>
  <si>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</si>
  <si>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</si>
  <si>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</si>
  <si>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</si>
  <si>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</si>
  <si>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</si>
  <si>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</si>
  <si>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</si>
  <si>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</si>
  <si>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</si>
  <si>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</si>
  <si>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</si>
  <si>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</si>
  <si>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</si>
  <si>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</si>
  <si>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</si>
  <si>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</si>
  <si>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</si>
  <si>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</si>
  <si>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</si>
  <si>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</si>
  <si>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</si>
  <si>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</si>
  <si>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</si>
  <si>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</si>
  <si>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</si>
  <si>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</si>
  <si>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</si>
  <si>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</si>
  <si>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</si>
  <si>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</si>
  <si>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</si>
  <si>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</si>
  <si>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</si>
  <si>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</si>
  <si>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</si>
  <si>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</si>
  <si>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</si>
  <si>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</si>
  <si>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</si>
  <si>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</si>
  <si>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</si>
  <si>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</si>
  <si>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</si>
  <si>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</si>
  <si>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</si>
  <si>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</si>
  <si>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</si>
  <si>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</si>
  <si>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</si>
  <si>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</si>
  <si>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</si>
  <si>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</si>
  <si>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</si>
  <si>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</si>
  <si>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</si>
  <si>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</si>
  <si>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</si>
  <si>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</si>
  <si>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</si>
  <si>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</si>
  <si>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</si>
  <si>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</si>
  <si>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</si>
  <si>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</si>
  <si>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</si>
  <si>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</si>
  <si>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</si>
  <si>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</si>
  <si>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</si>
  <si>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</si>
  <si>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</si>
  <si>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</si>
  <si>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</si>
  <si>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</si>
  <si>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</si>
  <si>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</si>
  <si>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</si>
  <si>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</si>
  <si>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</si>
  <si>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</si>
  <si>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</si>
  <si>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</si>
  <si>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</si>
  <si>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</si>
  <si>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</si>
  <si>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</si>
  <si>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</si>
  <si>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</si>
  <si>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</si>
  <si>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</si>
  <si>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</si>
  <si>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</si>
  <si>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</si>
  <si>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</si>
  <si>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</si>
  <si>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</si>
  <si>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</si>
  <si>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</si>
  <si>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</si>
  <si>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</si>
  <si>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</si>
  <si>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</si>
  <si>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</si>
  <si>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</si>
  <si>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</si>
  <si>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</si>
  <si>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</si>
  <si>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</si>
  <si>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</si>
  <si>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</si>
  <si>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</si>
  <si>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</si>
  <si>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</si>
  <si>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</si>
  <si>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</si>
  <si>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</si>
  <si>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</si>
  <si>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</si>
  <si>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</si>
  <si>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</si>
  <si>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</si>
  <si>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</si>
  <si>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</si>
  <si>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</si>
  <si>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</si>
  <si>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</si>
  <si>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</si>
  <si>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</si>
  <si>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</si>
  <si>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</si>
  <si>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</si>
  <si>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</si>
  <si>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</si>
  <si>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</si>
  <si>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</si>
  <si>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</si>
  <si>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</si>
  <si>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</si>
  <si>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</si>
  <si>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</si>
  <si>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</si>
  <si>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</si>
  <si>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</si>
  <si>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</si>
  <si>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</si>
  <si>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</si>
  <si>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</si>
  <si>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</si>
  <si>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</si>
  <si>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</si>
  <si>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</si>
  <si>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</si>
  <si>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</si>
  <si>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</si>
  <si>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</si>
  <si>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</si>
  <si>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</si>
  <si>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</si>
  <si>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</si>
  <si>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</si>
  <si>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</si>
  <si>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</si>
  <si>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</si>
  <si>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</si>
  <si>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</si>
  <si>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</si>
  <si>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</si>
  <si>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</si>
  <si>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</si>
  <si>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</si>
  <si>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</si>
  <si>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</si>
  <si>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</si>
  <si>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</si>
  <si>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</si>
  <si>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</si>
  <si>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</si>
  <si>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</si>
  <si>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</si>
  <si>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</si>
  <si>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</si>
  <si>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</si>
  <si>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</si>
  <si>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</si>
  <si>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</si>
  <si>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</si>
  <si>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</si>
  <si>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</si>
  <si>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</si>
  <si>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</si>
  <si>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</si>
  <si>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</si>
  <si>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</si>
  <si>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</si>
  <si>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</si>
  <si>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</si>
  <si>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</si>
  <si>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</si>
  <si>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</si>
  <si>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</si>
  <si>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</si>
  <si>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</si>
  <si>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</si>
  <si>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</si>
  <si>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</si>
  <si>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</si>
  <si>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</si>
  <si>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</si>
  <si>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</si>
  <si>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</si>
  <si>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</si>
  <si>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</si>
  <si>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</si>
  <si>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</si>
  <si>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</si>
  <si>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</si>
  <si>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</si>
  <si>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</si>
  <si>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</si>
  <si>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</si>
  <si>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</si>
  <si>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</si>
  <si>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</si>
  <si>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</si>
  <si>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</si>
  <si>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</si>
  <si>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</si>
  <si>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</si>
  <si>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</si>
  <si>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</si>
  <si>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</si>
  <si>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</si>
  <si>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</si>
  <si>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</si>
  <si>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</si>
  <si>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</si>
  <si>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</si>
  <si>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</si>
  <si>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</si>
  <si>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</si>
  <si>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</si>
  <si>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</si>
  <si>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</si>
  <si>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</si>
  <si>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</si>
  <si>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</si>
  <si>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</si>
  <si>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</si>
  <si>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</si>
  <si>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</si>
  <si>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</si>
  <si>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</si>
  <si>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</si>
  <si>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</si>
  <si>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</si>
  <si>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</si>
  <si>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</si>
  <si>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</si>
  <si>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</si>
  <si>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</si>
  <si>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</si>
  <si>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</si>
  <si>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</si>
  <si>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</si>
  <si>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</si>
  <si>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</si>
  <si>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</si>
  <si>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</si>
  <si>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</si>
  <si>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</si>
  <si>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</si>
  <si>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</si>
  <si>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</si>
  <si>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</si>
  <si>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</si>
  <si>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</si>
  <si>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</si>
  <si>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</si>
  <si>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</si>
  <si>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</si>
  <si>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</si>
  <si>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</si>
  <si>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</si>
  <si>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</si>
  <si>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</si>
  <si>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</si>
  <si>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</si>
  <si>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</si>
  <si>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</si>
  <si>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</si>
  <si>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</si>
  <si>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</si>
  <si>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</si>
  <si>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</si>
  <si>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</si>
  <si>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</si>
  <si>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</si>
  <si>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</si>
  <si>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</si>
  <si>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</si>
  <si>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</si>
  <si>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</si>
  <si>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</si>
  <si>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</si>
  <si>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</si>
  <si>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</si>
  <si>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</si>
  <si>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</si>
  <si>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</si>
  <si>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</si>
  <si>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</si>
  <si>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</si>
  <si>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</si>
  <si>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</si>
  <si>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</si>
  <si>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</si>
  <si>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</si>
  <si>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</si>
  <si>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</si>
  <si>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</si>
  <si>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</si>
  <si>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</si>
  <si>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</si>
  <si>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</si>
  <si>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</si>
  <si>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</si>
  <si>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</si>
  <si>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</si>
  <si>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</si>
  <si>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</si>
  <si>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</si>
  <si>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</si>
  <si>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</si>
  <si>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</si>
  <si>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</si>
  <si>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</si>
  <si>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</si>
  <si>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</si>
  <si>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</si>
  <si>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</si>
  <si>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</si>
  <si>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</si>
  <si>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</si>
  <si>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</si>
  <si>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</si>
  <si>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</si>
  <si>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</si>
  <si>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</si>
  <si>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</si>
  <si>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</si>
  <si>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</si>
  <si>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</si>
  <si>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</si>
  <si>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</si>
  <si>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</si>
  <si>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</si>
  <si>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</si>
  <si>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</si>
  <si>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</si>
  <si>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</si>
  <si>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</si>
  <si>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</si>
  <si>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</si>
  <si>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</si>
  <si>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</si>
  <si>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</si>
  <si>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</si>
  <si>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</si>
  <si>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</si>
  <si>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</si>
  <si>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</si>
  <si>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</si>
  <si>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</si>
  <si>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</si>
  <si>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</si>
  <si>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</si>
  <si>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</si>
  <si>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</si>
  <si>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</si>
  <si>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</si>
  <si>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</si>
  <si>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</si>
  <si>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</si>
  <si>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</si>
  <si>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</si>
  <si>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</si>
  <si>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</si>
  <si>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</si>
  <si>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</si>
  <si>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</si>
  <si>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</si>
  <si>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</si>
  <si>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</si>
  <si>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</si>
  <si>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</si>
  <si>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</si>
  <si>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</si>
  <si>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</si>
  <si>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</si>
  <si>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</si>
  <si>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</si>
  <si>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</si>
  <si>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</si>
  <si>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</si>
  <si>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</si>
  <si>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</si>
  <si>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</si>
  <si>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</si>
  <si>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</si>
  <si>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</si>
  <si>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</si>
  <si>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</si>
  <si>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</si>
  <si>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</si>
  <si>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</si>
  <si>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</si>
  <si>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</si>
  <si>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</si>
  <si>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</si>
  <si>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</si>
  <si>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</si>
  <si>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</si>
  <si>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</si>
  <si>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</si>
  <si>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</si>
  <si>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</si>
  <si>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</si>
  <si>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</si>
  <si>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</si>
  <si>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</si>
  <si>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</si>
  <si>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</si>
  <si>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</si>
  <si>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</si>
  <si>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</si>
  <si>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</si>
  <si>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</si>
  <si>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</si>
  <si>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</si>
  <si>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</si>
  <si>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</si>
  <si>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</si>
  <si>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</si>
  <si>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</si>
  <si>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</si>
  <si>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</si>
  <si>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</si>
  <si>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</si>
  <si>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</si>
  <si>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</si>
  <si>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</si>
  <si>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</si>
  <si>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</si>
  <si>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</si>
  <si>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</si>
  <si>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</si>
  <si>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</si>
  <si>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</si>
  <si>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</si>
  <si>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</si>
  <si>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</si>
  <si>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</si>
  <si>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</si>
  <si>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</si>
  <si>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</si>
  <si>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</si>
  <si>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</si>
  <si>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</si>
  <si>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</si>
  <si>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</si>
  <si>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</si>
  <si>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</si>
  <si>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</si>
  <si>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</si>
  <si>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</si>
  <si>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</si>
  <si>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</si>
  <si>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</si>
  <si>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</si>
  <si>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</si>
  <si>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</si>
  <si>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</si>
  <si>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</si>
  <si>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</si>
  <si>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</si>
  <si>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</si>
  <si>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</si>
  <si>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</si>
  <si>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</si>
  <si>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</si>
  <si>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</si>
  <si>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</si>
  <si>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</si>
  <si>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</si>
  <si>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</si>
  <si>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</si>
  <si>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</si>
  <si>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</si>
  <si>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</si>
  <si>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</si>
  <si>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</si>
  <si>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</si>
  <si>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</si>
  <si>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</si>
  <si>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</si>
  <si>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</si>
  <si>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</si>
  <si>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</si>
  <si>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</si>
  <si>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</si>
  <si>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</si>
  <si>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</si>
  <si>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</si>
  <si>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</si>
  <si>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</si>
  <si>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</si>
  <si>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</si>
  <si>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</si>
  <si>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</si>
  <si>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</si>
  <si>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</si>
  <si>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</si>
  <si>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</si>
  <si>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</si>
  <si>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</si>
  <si>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</si>
  <si>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</si>
  <si>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</si>
  <si>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</si>
  <si>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</si>
  <si>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</si>
  <si>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</si>
  <si>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</si>
  <si>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</si>
  <si>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</si>
  <si>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</si>
  <si>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</si>
  <si>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</si>
  <si>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</si>
  <si>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</si>
  <si>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</si>
  <si>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</si>
  <si>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</si>
  <si>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</si>
  <si>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</si>
  <si>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</si>
  <si>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</si>
  <si>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</si>
  <si>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</si>
  <si>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</si>
  <si>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</si>
  <si>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</si>
  <si>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</si>
  <si>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</si>
  <si>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</si>
  <si>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</si>
  <si>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</si>
  <si>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</si>
  <si>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</si>
  <si>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</si>
  <si>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</si>
  <si>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</si>
  <si>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</si>
  <si>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</si>
  <si>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</si>
  <si>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</si>
  <si>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</si>
  <si>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</si>
  <si>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</si>
  <si>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</si>
  <si>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</si>
  <si>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</si>
  <si>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</si>
  <si>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</si>
  <si>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</si>
  <si>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</si>
  <si>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</si>
  <si>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</si>
  <si>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</si>
  <si>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</si>
  <si>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</si>
  <si>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</si>
  <si>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</si>
  <si>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</si>
  <si>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</si>
  <si>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</si>
  <si>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</si>
  <si>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</si>
  <si>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</si>
  <si>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</si>
  <si>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</si>
  <si>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</si>
  <si>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</si>
  <si>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</si>
  <si>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</si>
  <si>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</si>
  <si>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</si>
  <si>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</si>
  <si>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</si>
  <si>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</si>
  <si>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</si>
  <si>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</si>
  <si>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</si>
  <si>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</si>
  <si>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</si>
  <si>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</si>
  <si>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</si>
  <si>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</si>
  <si>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</si>
  <si>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</si>
  <si>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</si>
  <si>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</si>
  <si>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</si>
  <si>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</si>
  <si>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</si>
  <si>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</si>
  <si>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</si>
  <si>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</si>
  <si>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</si>
  <si>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</si>
  <si>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</si>
  <si>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</si>
  <si>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</si>
  <si>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</si>
  <si>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</si>
  <si>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</si>
  <si>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</si>
  <si>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</si>
  <si>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</si>
  <si>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</si>
  <si>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</si>
  <si>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</si>
  <si>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</si>
  <si>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</si>
  <si>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</si>
  <si>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</si>
  <si>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</si>
  <si>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</si>
  <si>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</si>
  <si>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</si>
  <si>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</si>
  <si>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</si>
  <si>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</si>
  <si>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</si>
  <si>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</si>
  <si>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</si>
  <si>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</si>
  <si>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</si>
  <si>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</si>
  <si>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</si>
  <si>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</si>
  <si>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</si>
  <si>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</si>
  <si>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</si>
  <si>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</si>
  <si>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</si>
  <si>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</si>
  <si>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</si>
  <si>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</si>
  <si>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</si>
  <si>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</si>
  <si>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</si>
  <si>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</si>
  <si>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</si>
  <si>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</si>
  <si>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</si>
  <si>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</si>
  <si>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</si>
  <si>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</si>
  <si>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</si>
  <si>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</si>
  <si>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</si>
  <si>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</si>
  <si>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</si>
  <si>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</si>
  <si>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</si>
  <si>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</si>
  <si>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</si>
  <si>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</si>
  <si>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</si>
  <si>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</si>
  <si>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</si>
  <si>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</si>
  <si>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</si>
  <si>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</si>
  <si>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</si>
  <si>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</si>
  <si>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</si>
  <si>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</si>
  <si>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</si>
  <si>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</si>
  <si>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</si>
  <si>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</si>
  <si>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</si>
  <si>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</si>
  <si>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</si>
  <si>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</si>
  <si>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</si>
  <si>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</si>
  <si>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</si>
  <si>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</si>
  <si>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</si>
  <si>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</si>
  <si>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</si>
  <si>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</si>
  <si>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</si>
  <si>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</si>
  <si>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</si>
  <si>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</si>
  <si>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</si>
  <si>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</si>
  <si>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</si>
  <si>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</si>
  <si>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</si>
  <si>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</si>
  <si>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</si>
  <si>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</si>
  <si>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</si>
  <si>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</si>
  <si>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</si>
  <si>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</si>
  <si>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</si>
  <si>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</si>
  <si>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</si>
  <si>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</si>
  <si>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</si>
  <si>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</si>
  <si>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</si>
  <si>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</si>
  <si>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</si>
  <si>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</si>
  <si>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</si>
  <si>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</si>
  <si>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</si>
  <si>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</si>
  <si>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</si>
  <si>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</si>
  <si>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</si>
  <si>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</si>
  <si>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</si>
  <si>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</si>
  <si>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</si>
  <si>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</si>
  <si>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</si>
  <si>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</si>
  <si>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</si>
  <si>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</si>
  <si>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</si>
  <si>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</si>
  <si>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</si>
  <si>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</si>
  <si>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</si>
  <si>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</si>
  <si>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</si>
  <si>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</si>
  <si>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</si>
  <si>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</si>
  <si>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</si>
  <si>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</si>
  <si>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</si>
  <si>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</si>
  <si>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</si>
  <si>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</si>
  <si>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</si>
  <si>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</si>
  <si>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</si>
  <si>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</si>
  <si>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</si>
  <si>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</si>
  <si>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</si>
  <si>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</si>
  <si>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</si>
  <si>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</si>
  <si>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</si>
  <si>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</si>
  <si>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</si>
  <si>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</si>
  <si>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</si>
  <si>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</si>
  <si>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</si>
  <si>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</si>
  <si>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</si>
  <si>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</si>
  <si>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</si>
  <si>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</si>
  <si>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</si>
  <si>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</si>
  <si>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</si>
  <si>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</si>
  <si>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</si>
  <si>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</si>
  <si>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</si>
  <si>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</si>
  <si>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</si>
  <si>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</si>
  <si>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</si>
  <si>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</si>
  <si>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</si>
  <si>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</si>
  <si>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</si>
  <si>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</si>
  <si>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</si>
  <si>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</si>
  <si>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</si>
  <si>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</si>
  <si>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</si>
  <si>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</si>
  <si>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</si>
  <si>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</si>
  <si>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</si>
  <si>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</si>
  <si>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</si>
  <si>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</si>
  <si>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</si>
  <si>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</si>
  <si>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</si>
  <si>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</si>
  <si>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</si>
  <si>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</si>
  <si>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</si>
  <si>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</si>
  <si>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</si>
  <si>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</si>
  <si>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</si>
  <si>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</si>
  <si>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</si>
  <si>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</si>
  <si>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</si>
  <si>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</si>
  <si>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</si>
  <si>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</si>
  <si>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</si>
  <si>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</si>
  <si>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</si>
  <si>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</si>
  <si>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</si>
  <si>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</si>
  <si>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</si>
  <si>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</si>
  <si>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</si>
  <si>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</si>
  <si>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</si>
  <si>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</si>
  <si>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</si>
  <si>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</si>
  <si>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</si>
  <si>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</si>
  <si>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</si>
  <si>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</si>
  <si>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</si>
  <si>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</si>
  <si>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</si>
  <si>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</si>
  <si>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</si>
  <si>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</si>
  <si>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</si>
  <si>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</si>
  <si>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</si>
  <si>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</si>
  <si>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</si>
  <si>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</si>
  <si>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</si>
  <si>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</si>
  <si>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</si>
  <si>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</si>
  <si>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</si>
  <si>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</si>
  <si>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</si>
  <si>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</si>
  <si>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</si>
  <si>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</si>
  <si>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</si>
  <si>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</si>
  <si>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</si>
  <si>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</si>
  <si>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</si>
  <si>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</si>
  <si>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</si>
  <si>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</si>
  <si>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</si>
  <si>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</si>
  <si>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</si>
  <si>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</si>
  <si>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</si>
  <si>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</si>
  <si>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</si>
  <si>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</si>
  <si>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</si>
  <si>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</si>
  <si>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</si>
  <si>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</si>
  <si>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</si>
  <si>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</si>
  <si>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</si>
  <si>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</si>
  <si>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</si>
  <si>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</si>
  <si>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</si>
  <si>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</si>
  <si>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</si>
  <si>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</si>
  <si>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</si>
  <si>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</si>
  <si>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</si>
  <si>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</si>
  <si>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</si>
  <si>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</si>
  <si>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</si>
  <si>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</si>
  <si>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</si>
  <si>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</si>
  <si>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</si>
  <si>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</si>
  <si>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</si>
  <si>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</si>
  <si>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</si>
  <si>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</si>
  <si>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</si>
  <si>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</si>
  <si>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</si>
  <si>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</si>
  <si>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</si>
  <si>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</si>
  <si>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</si>
  <si>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</si>
  <si>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</si>
  <si>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</si>
  <si>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</si>
  <si>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</si>
  <si>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</si>
  <si>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</si>
  <si>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</si>
  <si>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</si>
  <si>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</si>
  <si>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</si>
  <si>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</si>
  <si>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</si>
  <si>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</si>
  <si>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</si>
  <si>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</si>
  <si>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</si>
  <si>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</si>
  <si>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</si>
  <si>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</si>
  <si>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</si>
  <si>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</si>
  <si>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</si>
  <si>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</si>
  <si>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</si>
  <si>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</si>
  <si>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</si>
  <si>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</si>
  <si>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</si>
  <si>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</si>
  <si>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</si>
  <si>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</si>
  <si>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</si>
  <si>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</si>
  <si>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</si>
  <si>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</si>
  <si>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</si>
  <si>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</si>
  <si>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</si>
  <si>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</si>
  <si>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</si>
  <si>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</si>
  <si>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</si>
  <si>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</si>
  <si>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</si>
  <si>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</si>
  <si>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</si>
  <si>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</si>
  <si>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</si>
  <si>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</si>
  <si>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</si>
  <si>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</si>
  <si>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</si>
  <si>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</si>
  <si>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</si>
  <si>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</si>
  <si>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</si>
  <si>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</si>
  <si>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</si>
  <si>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</si>
  <si>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</si>
  <si>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</si>
  <si>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</si>
  <si>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</si>
  <si>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</si>
  <si>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</si>
  <si>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</si>
  <si>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</si>
  <si>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</si>
  <si>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</si>
  <si>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</si>
  <si>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</si>
  <si>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</si>
  <si>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</si>
  <si>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</si>
  <si>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</si>
  <si>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</si>
  <si>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</si>
  <si>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</si>
  <si>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</si>
  <si>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</si>
  <si>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</si>
  <si>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</si>
  <si>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</si>
  <si>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</si>
  <si>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</si>
  <si>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</si>
  <si>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</si>
  <si>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</si>
  <si>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</si>
  <si>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</si>
  <si>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</si>
  <si>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</si>
  <si>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</si>
  <si>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</si>
  <si>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</si>
  <si>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</si>
  <si>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</si>
  <si>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</si>
  <si>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</si>
  <si>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</si>
  <si>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</si>
  <si>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</si>
  <si>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</si>
  <si>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</si>
  <si>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</si>
  <si>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</si>
  <si>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</si>
  <si>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</si>
  <si>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</si>
  <si>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</si>
  <si>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</si>
  <si>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</si>
  <si>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</si>
  <si>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</si>
  <si>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</si>
  <si>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</si>
  <si>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</si>
  <si>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</si>
  <si>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</si>
  <si>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</si>
  <si>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</si>
  <si>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</si>
  <si>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</si>
  <si>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</si>
  <si>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</si>
  <si>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</si>
  <si>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</si>
  <si>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</si>
  <si>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</si>
  <si>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</si>
  <si>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</si>
  <si>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</si>
  <si>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</si>
  <si>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</si>
  <si>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</si>
  <si>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</si>
  <si>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</si>
  <si>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</si>
  <si>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</si>
  <si>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</si>
  <si>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</si>
  <si>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</si>
  <si>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</si>
  <si>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</si>
  <si>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</si>
  <si>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</si>
  <si>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</si>
  <si>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</si>
  <si>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</si>
  <si>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</si>
  <si>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</si>
  <si>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</si>
  <si>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</si>
  <si>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</si>
  <si>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</si>
  <si>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</si>
  <si>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</si>
  <si>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</si>
  <si>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</si>
  <si>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</si>
  <si>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</si>
  <si>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</si>
  <si>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</si>
  <si>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</si>
  <si>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</si>
  <si>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</si>
  <si>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</si>
  <si>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</si>
  <si>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</si>
  <si>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</si>
  <si>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</si>
  <si>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</si>
  <si>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</si>
  <si>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</si>
  <si>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</si>
  <si>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</si>
  <si>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</si>
  <si>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</si>
  <si>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</si>
  <si>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</si>
  <si>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</si>
  <si>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</si>
  <si>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</si>
  <si>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</si>
  <si>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</si>
  <si>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</si>
  <si>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</si>
  <si>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</si>
  <si>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</si>
  <si>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</si>
  <si>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</si>
  <si>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</si>
  <si>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</si>
  <si>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</si>
  <si>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</si>
  <si>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</si>
  <si>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</si>
  <si>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</si>
  <si>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</si>
  <si>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</si>
  <si>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</si>
  <si>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</si>
  <si>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</si>
  <si>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</si>
  <si>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</si>
  <si>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</si>
  <si>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</si>
  <si>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</si>
  <si>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</si>
  <si>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</si>
  <si>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</si>
  <si>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</si>
  <si>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</si>
  <si>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</si>
  <si>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</si>
  <si>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</si>
  <si>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</si>
  <si>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</si>
  <si>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</si>
  <si>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</si>
  <si>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</si>
  <si>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</si>
  <si>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</si>
  <si>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</si>
  <si>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</si>
  <si>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</si>
  <si>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</si>
  <si>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</si>
  <si>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</si>
  <si>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</si>
  <si>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</si>
  <si>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</si>
  <si>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</si>
  <si>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</si>
  <si>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</si>
  <si>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</si>
  <si>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</si>
  <si>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</si>
  <si>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</si>
  <si>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</si>
  <si>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</si>
  <si>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</si>
  <si>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</si>
  <si>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</si>
  <si>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</si>
  <si>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</si>
  <si>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</si>
  <si>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</si>
  <si>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</si>
  <si>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</si>
  <si>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</si>
  <si>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</si>
  <si>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</si>
  <si>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</si>
  <si>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</si>
  <si>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</si>
  <si>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</si>
  <si>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</si>
  <si>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</si>
  <si>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</si>
  <si>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</si>
  <si>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</si>
  <si>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</si>
  <si>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</si>
  <si>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</si>
  <si>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</si>
  <si>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</si>
  <si>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</si>
  <si>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</si>
  <si>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</si>
  <si>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</si>
  <si>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</si>
  <si>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</si>
  <si>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</si>
  <si>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</si>
  <si>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</si>
  <si>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</si>
  <si>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</si>
  <si>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</si>
  <si>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</si>
  <si>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</si>
  <si>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</si>
  <si>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</si>
  <si>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</si>
  <si>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</si>
  <si>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</si>
  <si>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</si>
  <si>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</si>
  <si>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</si>
  <si>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</si>
  <si>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</si>
  <si>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</si>
  <si>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</si>
  <si>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</si>
  <si>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</si>
  <si>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</si>
  <si>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</si>
  <si>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</si>
  <si>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</si>
  <si>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</si>
  <si>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</si>
  <si>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</si>
  <si>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</si>
  <si>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</si>
  <si>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</si>
  <si>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</si>
  <si>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</si>
  <si>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</si>
  <si>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</si>
  <si>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</si>
  <si>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</si>
  <si>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</si>
  <si>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</si>
  <si>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</si>
  <si>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</si>
  <si>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</si>
  <si>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</si>
  <si>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</si>
  <si>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</si>
  <si>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</si>
  <si>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</si>
  <si>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</si>
  <si>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</si>
  <si>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</si>
  <si>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</si>
  <si>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</si>
  <si>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</si>
  <si>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</si>
  <si>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</si>
  <si>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</si>
  <si>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</si>
  <si>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</si>
  <si>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</si>
  <si>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</si>
  <si>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</si>
  <si>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</si>
  <si>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</si>
  <si>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</si>
  <si>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</si>
  <si>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</si>
  <si>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</si>
  <si>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</si>
  <si>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</si>
  <si>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</si>
  <si>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</si>
  <si>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</si>
  <si>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</si>
  <si>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</si>
  <si>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</si>
  <si>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</si>
  <si>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</si>
  <si>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</si>
  <si>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</si>
  <si>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</si>
  <si>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</si>
  <si>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</si>
  <si>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</si>
  <si>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</si>
  <si>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</si>
  <si>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</si>
  <si>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</si>
  <si>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</si>
  <si>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</si>
  <si>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</si>
  <si>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</si>
  <si>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</si>
  <si>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</si>
  <si>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</si>
  <si>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</si>
  <si>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</si>
  <si>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</si>
  <si>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</si>
  <si>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</si>
  <si>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</si>
  <si>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</si>
  <si>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</si>
  <si>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</si>
  <si>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</si>
  <si>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</si>
  <si>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</si>
  <si>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</si>
  <si>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</si>
  <si>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</si>
  <si>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</si>
  <si>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</si>
  <si>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</si>
  <si>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</si>
  <si>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</si>
  <si>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</si>
  <si>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</si>
  <si>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</si>
  <si>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</si>
  <si>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</si>
  <si>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</si>
  <si>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</si>
  <si>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</si>
  <si>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</si>
  <si>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</si>
  <si>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</si>
  <si>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</si>
  <si>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</si>
  <si>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</si>
  <si>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</si>
  <si>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</si>
  <si>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</si>
  <si>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</si>
  <si>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</si>
  <si>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</si>
  <si>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</si>
  <si>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</si>
  <si>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</si>
  <si>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</si>
  <si>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</si>
  <si>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</si>
  <si>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</si>
  <si>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</si>
  <si>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</si>
  <si>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</si>
  <si>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</si>
  <si>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</si>
  <si>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</si>
  <si>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</si>
  <si>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</si>
  <si>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</si>
  <si>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</si>
  <si>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</si>
  <si>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</si>
  <si>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</si>
  <si>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</si>
  <si>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</si>
  <si>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</si>
  <si>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</si>
  <si>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</si>
  <si>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</si>
  <si>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</si>
  <si>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</si>
  <si>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</si>
  <si>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</si>
  <si>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</si>
  <si>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</si>
  <si>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</si>
  <si>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</si>
  <si>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</si>
  <si>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</si>
  <si>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</si>
  <si>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</si>
  <si>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</si>
  <si>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</si>
  <si>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</si>
  <si>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</si>
  <si>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</si>
  <si>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</si>
  <si>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</si>
  <si>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</si>
  <si>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</si>
  <si>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</si>
  <si>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</si>
  <si>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</si>
  <si>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</si>
  <si>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</si>
  <si>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</si>
  <si>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</si>
  <si>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</si>
  <si>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</si>
  <si>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</si>
  <si>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</si>
  <si>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</si>
  <si>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</si>
  <si>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</si>
  <si>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</si>
  <si>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</si>
  <si>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</si>
  <si>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</si>
  <si>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</si>
  <si>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</si>
  <si>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</si>
  <si>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</si>
  <si>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</si>
  <si>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</si>
  <si>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</si>
  <si>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</si>
  <si>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</si>
  <si>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</si>
  <si>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</si>
  <si>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</si>
  <si>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</si>
  <si>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</si>
  <si>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</si>
  <si>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</si>
  <si>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</si>
  <si>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</si>
  <si>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</si>
  <si>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</si>
  <si>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</si>
  <si>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</si>
  <si>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</si>
  <si>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</si>
  <si>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</si>
  <si>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</si>
  <si>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</si>
  <si>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</si>
  <si>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</si>
  <si>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</si>
  <si>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</si>
  <si>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</si>
  <si>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</si>
  <si>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</si>
  <si>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</si>
  <si>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</si>
  <si>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</si>
  <si>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</si>
  <si>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</si>
  <si>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</si>
  <si>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</si>
  <si>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</si>
  <si>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</si>
  <si>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</si>
  <si>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</si>
  <si>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</si>
  <si>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</si>
  <si>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</si>
  <si>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</si>
  <si>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</si>
  <si>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</si>
  <si>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</si>
  <si>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</si>
  <si>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</si>
  <si>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</si>
  <si>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</si>
  <si>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</si>
  <si>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</si>
  <si>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</si>
  <si>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</si>
  <si>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</si>
  <si>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</si>
  <si>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</si>
  <si>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</si>
  <si>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</si>
  <si>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</si>
  <si>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</si>
  <si>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</si>
  <si>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</si>
  <si>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</si>
  <si>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</si>
  <si>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</si>
  <si>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</si>
  <si>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</si>
  <si>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</si>
  <si>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</si>
  <si>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</si>
  <si>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</si>
  <si>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</si>
  <si>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</si>
  <si>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</si>
  <si>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</si>
  <si>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</si>
  <si>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</si>
  <si>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</si>
  <si>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</si>
  <si>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</si>
  <si>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</si>
  <si>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</si>
  <si>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</si>
  <si>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</si>
  <si>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</si>
  <si>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</si>
  <si>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</si>
  <si>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</si>
  <si>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</si>
  <si>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</si>
  <si>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</si>
  <si>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</si>
  <si>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</si>
  <si>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</si>
  <si>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</si>
  <si>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</si>
  <si>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</si>
  <si>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</si>
  <si>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</si>
  <si>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</si>
  <si>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</si>
  <si>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</si>
  <si>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</si>
  <si>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</si>
  <si>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</si>
  <si>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</si>
  <si>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</si>
  <si>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</si>
  <si>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</si>
  <si>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</si>
  <si>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</si>
  <si>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</si>
  <si>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</si>
  <si>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</si>
  <si>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</si>
  <si>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</si>
  <si>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</si>
  <si>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</si>
  <si>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</si>
  <si>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</si>
  <si>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</si>
  <si>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</si>
  <si>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</si>
  <si>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</si>
  <si>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</si>
  <si>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</si>
  <si>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</si>
  <si>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</si>
  <si>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</si>
  <si>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</si>
  <si>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</si>
  <si>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</si>
  <si>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</si>
  <si>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</si>
  <si>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</si>
  <si>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</si>
  <si>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</si>
  <si>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</si>
  <si>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</si>
  <si>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</si>
  <si>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</si>
  <si>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</si>
  <si>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</si>
  <si>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</si>
  <si>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</si>
  <si>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</si>
  <si>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</si>
  <si>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</si>
  <si>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</si>
  <si>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</si>
  <si>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</si>
  <si>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</si>
  <si>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</si>
  <si>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</si>
  <si>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</si>
  <si>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</si>
  <si>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</si>
  <si>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</si>
  <si>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</si>
  <si>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</si>
  <si>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</si>
  <si>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</si>
  <si>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</si>
  <si>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</si>
  <si>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</si>
  <si>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</si>
  <si>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</si>
  <si>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</si>
  <si>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</si>
  <si>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</si>
  <si>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</si>
  <si>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</si>
  <si>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</si>
  <si>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</si>
  <si>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</si>
  <si>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</si>
  <si>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</si>
  <si>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</si>
  <si>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</si>
  <si>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</si>
  <si>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</si>
  <si>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</si>
  <si>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</si>
  <si>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</si>
  <si>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</si>
  <si>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</si>
  <si>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</si>
  <si>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</si>
  <si>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</si>
  <si>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</si>
  <si>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</si>
  <si>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</si>
  <si>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</si>
  <si>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</si>
  <si>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</si>
  <si>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</si>
  <si>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</si>
  <si>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</si>
  <si>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</si>
  <si>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</si>
  <si>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</si>
  <si>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</si>
  <si>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</si>
  <si>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</si>
  <si>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</si>
  <si>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</si>
  <si>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</si>
  <si>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</si>
  <si>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</si>
  <si>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</si>
  <si>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</si>
  <si>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</si>
  <si>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</si>
  <si>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</si>
  <si>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</si>
  <si>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</si>
  <si>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</si>
  <si>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</si>
  <si>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</si>
  <si>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</si>
  <si>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</si>
  <si>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</si>
  <si>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</si>
  <si>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</si>
  <si>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</si>
  <si>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</si>
  <si>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</si>
  <si>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</si>
  <si>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</si>
  <si>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</si>
  <si>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</si>
  <si>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</si>
  <si>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</si>
  <si>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</si>
  <si>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</si>
  <si>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</si>
  <si>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</si>
  <si>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</si>
  <si>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</si>
  <si>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</si>
  <si>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</si>
  <si>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</si>
  <si>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</si>
  <si>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</si>
  <si>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</si>
  <si>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</si>
  <si>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</si>
  <si>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</si>
  <si>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</si>
  <si>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</si>
  <si>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</si>
  <si>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</si>
  <si>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</si>
  <si>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</si>
  <si>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</si>
  <si>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</si>
  <si>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</si>
  <si>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</si>
  <si>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</si>
  <si>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</si>
  <si>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</si>
  <si>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</si>
  <si>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</si>
  <si>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</si>
  <si>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</si>
  <si>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</si>
  <si>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</si>
  <si>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</si>
  <si>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</si>
  <si>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</si>
  <si>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</si>
  <si>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</si>
  <si>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</si>
  <si>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</si>
  <si>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</si>
  <si>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</si>
  <si>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</si>
  <si>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</si>
  <si>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</si>
  <si>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</si>
  <si>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</si>
  <si>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</si>
  <si>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</si>
  <si>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</si>
  <si>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</si>
  <si>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</si>
  <si>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</si>
  <si>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</si>
  <si>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</si>
  <si>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</si>
  <si>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</si>
  <si>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</si>
  <si>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</si>
  <si>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</si>
  <si>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</si>
  <si>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</si>
  <si>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</si>
  <si>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</si>
  <si>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</si>
  <si>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</si>
  <si>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</si>
  <si>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</si>
  <si>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</si>
  <si>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</si>
  <si>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</si>
  <si>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</si>
  <si>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</si>
  <si>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</si>
  <si>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</si>
  <si>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</si>
  <si>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</si>
  <si>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</si>
  <si>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</si>
  <si>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</si>
  <si>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</si>
  <si>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</si>
  <si>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</si>
  <si>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</si>
  <si>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</si>
  <si>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</si>
  <si>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</si>
  <si>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</si>
  <si>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</si>
  <si>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</si>
  <si>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</si>
  <si>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</si>
  <si>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</si>
  <si>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</si>
  <si>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</si>
  <si>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</si>
  <si>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</si>
  <si>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</si>
  <si>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</si>
  <si>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</si>
  <si>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</si>
  <si>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</si>
  <si>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</si>
  <si>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</si>
  <si>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</si>
  <si>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</si>
  <si>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</si>
  <si>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</si>
  <si>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</si>
  <si>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</si>
  <si>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</si>
  <si>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</si>
  <si>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</si>
  <si>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</si>
  <si>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</si>
  <si>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</si>
  <si>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</si>
  <si>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</si>
  <si>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</si>
  <si>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</si>
  <si>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</si>
  <si>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</si>
  <si>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</si>
  <si>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</si>
  <si>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</si>
  <si>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</si>
  <si>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</si>
  <si>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</si>
  <si>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</si>
  <si>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</si>
  <si>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</si>
  <si>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</si>
  <si>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</si>
  <si>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</si>
  <si>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</si>
  <si>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</si>
  <si>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</si>
  <si>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</si>
  <si>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</si>
  <si>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</si>
  <si>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</si>
  <si>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</si>
  <si>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</si>
  <si>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</si>
  <si>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</si>
  <si>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</si>
  <si>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</si>
  <si>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</si>
  <si>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</si>
  <si>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</si>
  <si>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</si>
  <si>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</si>
  <si>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</si>
  <si>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</si>
  <si>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</si>
  <si>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</si>
  <si>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</si>
  <si>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</si>
  <si>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</si>
  <si>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</si>
  <si>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</si>
  <si>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</si>
  <si>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</si>
  <si>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</si>
  <si>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</si>
  <si>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</si>
  <si>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</si>
  <si>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</si>
  <si>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</si>
  <si>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</si>
  <si>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</si>
  <si>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</si>
  <si>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</si>
  <si>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</si>
  <si>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</si>
  <si>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</si>
  <si>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</si>
  <si>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</si>
  <si>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</si>
  <si>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</si>
  <si>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</si>
  <si>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</si>
  <si>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</si>
  <si>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</si>
  <si>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</si>
  <si>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</si>
  <si>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</si>
  <si>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</si>
  <si>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</si>
  <si>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</si>
  <si>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</si>
  <si>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</si>
  <si>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</si>
  <si>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</si>
  <si>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</si>
  <si>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</si>
  <si>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</si>
  <si>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</si>
  <si>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</si>
  <si>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</si>
  <si>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</si>
  <si>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</si>
  <si>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</si>
  <si>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</si>
  <si>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</si>
  <si>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</si>
  <si>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</si>
  <si>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</si>
  <si>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</si>
  <si>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</si>
  <si>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</si>
  <si>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</si>
  <si>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</si>
  <si>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</si>
  <si>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</si>
  <si>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</si>
  <si>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</si>
  <si>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</si>
  <si>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</si>
  <si>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</si>
  <si>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</si>
  <si>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</si>
  <si>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</si>
  <si>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</si>
  <si>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</si>
  <si>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</si>
  <si>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</si>
  <si>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</si>
  <si>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</si>
  <si>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</si>
  <si>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</si>
  <si>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</si>
  <si>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</si>
  <si>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</si>
  <si>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</si>
  <si>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</si>
  <si>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</si>
  <si>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</si>
  <si>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</si>
  <si>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</si>
  <si>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</si>
  <si>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</si>
  <si>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</si>
  <si>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</si>
  <si>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</si>
  <si>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</si>
  <si>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</si>
  <si>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</si>
  <si>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</si>
  <si>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</si>
  <si>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</si>
  <si>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</si>
  <si>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</si>
  <si>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</si>
  <si>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</si>
  <si>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</si>
  <si>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</si>
  <si>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</si>
  <si>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</si>
  <si>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</si>
  <si>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</si>
  <si>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</si>
  <si>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</si>
  <si>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</si>
  <si>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</si>
  <si>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</si>
  <si>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</si>
  <si>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</si>
  <si>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</si>
  <si>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</si>
  <si>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</si>
  <si>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</si>
  <si>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</si>
  <si>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</si>
  <si>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</si>
  <si>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</si>
  <si>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</si>
  <si>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</si>
  <si>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</si>
  <si>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</si>
  <si>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</si>
  <si>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</si>
  <si>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</si>
  <si>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</si>
  <si>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</si>
  <si>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</si>
  <si>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</si>
  <si>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</si>
  <si>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</si>
  <si>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</si>
  <si>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</si>
  <si>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</si>
  <si>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</si>
  <si>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</si>
  <si>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</si>
  <si>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</si>
  <si>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</si>
  <si>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</si>
  <si>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</si>
  <si>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</si>
  <si>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</si>
  <si>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</si>
  <si>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</si>
  <si>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</si>
  <si>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</si>
  <si>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</si>
  <si>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</si>
  <si>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</si>
  <si>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</si>
  <si>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</si>
  <si>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</si>
  <si>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</si>
  <si>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</si>
  <si>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</si>
  <si>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</si>
  <si>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</si>
  <si>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</si>
  <si>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</si>
  <si>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</si>
  <si>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</si>
  <si>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</si>
  <si>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</si>
  <si>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</si>
  <si>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</si>
  <si>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</si>
  <si>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</si>
  <si>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</si>
  <si>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</si>
  <si>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</si>
  <si>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</si>
  <si>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</si>
  <si>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</si>
  <si>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</si>
  <si>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</si>
  <si>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</si>
  <si>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</si>
  <si>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</si>
  <si>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</si>
  <si>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</si>
  <si>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</si>
  <si>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</si>
  <si>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</si>
  <si>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</si>
  <si>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</si>
  <si>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</si>
  <si>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</si>
  <si>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</si>
  <si>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</si>
  <si>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</si>
  <si>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</si>
  <si>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</si>
  <si>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</si>
  <si>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</si>
  <si>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</si>
  <si>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</si>
  <si>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</si>
  <si>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</si>
  <si>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</si>
  <si>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</si>
  <si>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</si>
  <si>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</si>
  <si>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</si>
  <si>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</si>
  <si>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</si>
  <si>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</si>
  <si>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</si>
  <si>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</si>
  <si>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</si>
  <si>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</si>
  <si>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</si>
  <si>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</si>
  <si>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</si>
  <si>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</si>
  <si>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</si>
  <si>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</si>
  <si>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</si>
  <si>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</si>
  <si>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</si>
  <si>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</si>
  <si>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</si>
  <si>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</si>
  <si>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</si>
  <si>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</si>
  <si>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</si>
  <si>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</si>
  <si>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</si>
  <si>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</si>
  <si>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</si>
  <si>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</si>
  <si>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</si>
  <si>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</si>
  <si>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</si>
  <si>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</si>
  <si>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</si>
  <si>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</si>
  <si>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</si>
  <si>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</si>
  <si>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</si>
  <si>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</si>
  <si>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</si>
  <si>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</si>
  <si>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</si>
  <si>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</si>
  <si>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</si>
  <si>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</si>
  <si>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</si>
  <si>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</si>
  <si>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</si>
  <si>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</si>
  <si>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</si>
  <si>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</si>
  <si>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</si>
  <si>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</si>
  <si>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</si>
  <si>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</si>
  <si>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</si>
  <si>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</si>
  <si>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</si>
  <si>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</si>
  <si>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</si>
  <si>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</si>
  <si>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</si>
  <si>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</si>
  <si>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</si>
  <si>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</si>
  <si>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</si>
  <si>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</si>
  <si>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</si>
  <si>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</si>
  <si>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</si>
  <si>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</si>
  <si>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</si>
  <si>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</si>
  <si>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</si>
  <si>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</si>
  <si>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</si>
  <si>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</si>
  <si>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</si>
  <si>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</si>
  <si>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</si>
  <si>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</si>
  <si>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</si>
  <si>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</si>
  <si>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</si>
  <si>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</si>
  <si>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</si>
  <si>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</si>
  <si>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</si>
  <si>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</si>
  <si>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</si>
  <si>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</si>
  <si>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</si>
  <si>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</si>
  <si>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</si>
  <si>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</si>
  <si>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</si>
  <si>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</si>
  <si>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</si>
  <si>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</si>
  <si>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</si>
  <si>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</si>
  <si>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</si>
  <si>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</si>
  <si>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</si>
  <si>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</si>
  <si>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</si>
  <si>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</si>
  <si>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</si>
  <si>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</si>
  <si>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</si>
  <si>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</si>
  <si>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</si>
  <si>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</si>
  <si>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</si>
  <si>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</si>
  <si>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</si>
  <si>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</si>
  <si>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</si>
  <si>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</si>
  <si>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</si>
  <si>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</si>
  <si>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</si>
  <si>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</si>
  <si>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</si>
  <si>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</si>
  <si>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</si>
  <si>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</si>
  <si>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</si>
  <si>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</si>
  <si>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</si>
  <si>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</si>
  <si>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</si>
  <si>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</si>
  <si>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</si>
  <si>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</si>
  <si>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</si>
  <si>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</si>
  <si>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</si>
  <si>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</si>
  <si>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</si>
  <si>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</si>
  <si>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</si>
  <si>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</si>
  <si>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</si>
  <si>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</si>
  <si>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</si>
  <si>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</si>
  <si>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</si>
  <si>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</si>
  <si>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</si>
  <si>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</si>
  <si>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</si>
  <si>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</si>
  <si>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</si>
  <si>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</si>
  <si>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</si>
  <si>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</si>
  <si>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</si>
  <si>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</si>
  <si>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</si>
  <si>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</si>
  <si>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</si>
  <si>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</si>
  <si>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</si>
  <si>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</si>
  <si>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</si>
  <si>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</si>
  <si>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</si>
  <si>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</si>
  <si>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</si>
  <si>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</si>
  <si>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</si>
  <si>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</si>
  <si>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</si>
  <si>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</si>
  <si>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</si>
  <si>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</si>
  <si>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</si>
  <si>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</si>
  <si>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</si>
  <si>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</si>
  <si>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</si>
  <si>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</si>
  <si>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</si>
  <si>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</si>
  <si>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</si>
  <si>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</si>
  <si>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</si>
  <si>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</si>
  <si>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</si>
  <si>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</si>
  <si>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</si>
  <si>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</si>
  <si>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</si>
  <si>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</si>
  <si>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</si>
  <si>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</si>
  <si>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</si>
  <si>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</si>
  <si>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</si>
  <si>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</si>
  <si>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</si>
  <si>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</si>
  <si>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</si>
  <si>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</si>
  <si>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</si>
  <si>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</si>
  <si>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</si>
  <si>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</si>
  <si>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</si>
  <si>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</si>
  <si>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</si>
  <si>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</si>
  <si>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</si>
  <si>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</si>
  <si>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</si>
  <si>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</si>
  <si>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</si>
  <si>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</si>
  <si>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</si>
  <si>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</si>
  <si>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</si>
  <si>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</si>
  <si>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</si>
  <si>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</si>
  <si>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</si>
  <si>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</si>
  <si>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</si>
  <si>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</si>
  <si>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</si>
  <si>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</si>
  <si>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</si>
  <si>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</si>
  <si>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</si>
  <si>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</si>
  <si>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</si>
  <si>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</si>
  <si>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</si>
  <si>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</si>
  <si>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</si>
  <si>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</si>
  <si>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</si>
  <si>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</si>
  <si>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</si>
  <si>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</si>
  <si>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</si>
  <si>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</si>
  <si>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</si>
  <si>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</si>
  <si>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</si>
  <si>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</si>
  <si>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</si>
  <si>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</si>
  <si>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</si>
  <si>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</si>
  <si>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</si>
  <si>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</si>
  <si>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</si>
  <si>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</si>
  <si>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</si>
  <si>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</si>
  <si>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</si>
  <si>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</si>
  <si>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</si>
  <si>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</si>
  <si>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</si>
  <si>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</si>
  <si>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</si>
  <si>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</si>
  <si>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</si>
  <si>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</si>
  <si>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</si>
  <si>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</si>
  <si>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</si>
  <si>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</si>
  <si>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</si>
  <si>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</si>
  <si>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</si>
  <si>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</si>
  <si>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</si>
  <si>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</si>
  <si>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</si>
  <si>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</si>
  <si>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</si>
  <si>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</si>
  <si>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</si>
  <si>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</si>
  <si>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</si>
  <si>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</si>
  <si>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</si>
  <si>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</si>
  <si>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</si>
  <si>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</si>
  <si>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</si>
  <si>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</si>
  <si>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</si>
  <si>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</si>
  <si>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</si>
  <si>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</si>
  <si>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</si>
  <si>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</si>
  <si>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</si>
  <si>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</si>
  <si>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</si>
  <si>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</si>
  <si>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</si>
  <si>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</si>
  <si>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</si>
  <si>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</si>
  <si>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</si>
  <si>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</si>
  <si>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</si>
  <si>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</si>
  <si>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</si>
  <si>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</si>
  <si>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</si>
  <si>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</si>
  <si>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</si>
  <si>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</si>
  <si>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</si>
  <si>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</si>
  <si>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</si>
  <si>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</si>
  <si>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</si>
  <si>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</si>
  <si>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</si>
  <si>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</si>
  <si>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</si>
  <si>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</si>
  <si>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</si>
  <si>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</si>
  <si>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</si>
  <si>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</si>
  <si>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</si>
  <si>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</si>
  <si>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</si>
  <si>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</si>
  <si>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</si>
  <si>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</si>
  <si>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</si>
  <si>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</si>
  <si>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</si>
  <si>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</si>
  <si>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</si>
  <si>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</si>
  <si>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</si>
  <si>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</si>
  <si>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</si>
  <si>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</si>
  <si>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</si>
  <si>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</si>
  <si>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</si>
  <si>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</si>
  <si>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</si>
  <si>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</si>
  <si>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</si>
  <si>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</si>
  <si>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</si>
  <si>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</si>
  <si>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</si>
  <si>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</si>
  <si>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</si>
  <si>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</si>
  <si>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</si>
  <si>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</si>
  <si>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</si>
  <si>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</si>
  <si>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</si>
  <si>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</si>
  <si>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</si>
  <si>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</si>
  <si>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</si>
  <si>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</si>
  <si>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</si>
  <si>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</si>
  <si>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</si>
  <si>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</si>
  <si>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</si>
  <si>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</si>
  <si>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</si>
  <si>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</si>
  <si>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</si>
  <si>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</si>
  <si>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</si>
  <si>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</si>
  <si>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</si>
  <si>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</si>
  <si>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</si>
  <si>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</si>
  <si>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</si>
  <si>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</si>
  <si>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</si>
  <si>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</si>
  <si>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</si>
  <si>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</si>
  <si>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</si>
  <si>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</si>
  <si>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</si>
  <si>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</si>
  <si>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</si>
  <si>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</si>
  <si>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</si>
  <si>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</si>
  <si>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</si>
  <si>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</si>
  <si>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</si>
  <si>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</si>
  <si>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</si>
  <si>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</si>
  <si>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</si>
  <si>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</si>
  <si>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</si>
  <si>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</si>
  <si>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</si>
  <si>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</si>
  <si>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</si>
  <si>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</si>
  <si>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</si>
  <si>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</si>
  <si>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</si>
  <si>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</si>
  <si>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</si>
  <si>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</si>
  <si>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</si>
  <si>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</si>
  <si>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</si>
  <si>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</si>
  <si>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</si>
  <si>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</si>
  <si>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</si>
  <si>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</si>
  <si>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</si>
  <si>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</si>
  <si>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</si>
  <si>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</si>
  <si>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</si>
  <si>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</si>
  <si>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</si>
  <si>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</si>
  <si>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</si>
  <si>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</si>
  <si>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</si>
  <si>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</si>
  <si>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</si>
  <si>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</si>
  <si>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</si>
  <si>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</si>
  <si>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</si>
  <si>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</si>
  <si>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</si>
  <si>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</si>
  <si>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</si>
  <si>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</si>
  <si>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</si>
  <si>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</si>
  <si>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</si>
  <si>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</si>
  <si>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</si>
  <si>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</si>
  <si>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</si>
  <si>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</si>
  <si>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</si>
  <si>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</si>
  <si>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</si>
  <si>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</si>
  <si>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</si>
  <si>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</si>
  <si>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</si>
  <si>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</si>
  <si>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</si>
  <si>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</si>
  <si>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</si>
  <si>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</si>
  <si>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</si>
  <si>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</si>
  <si>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</si>
  <si>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</si>
  <si>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</si>
  <si>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</si>
  <si>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</si>
  <si>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</si>
  <si>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</si>
  <si>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</si>
  <si>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</si>
  <si>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</si>
  <si>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</si>
  <si>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</si>
  <si>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</si>
  <si>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</si>
  <si>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</si>
  <si>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</si>
  <si>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</si>
  <si>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</si>
  <si>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</si>
  <si>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</si>
  <si>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</si>
  <si>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</si>
  <si>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</si>
  <si>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</si>
  <si>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</si>
  <si>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</si>
  <si>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</si>
  <si>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</si>
  <si>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</si>
  <si>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</si>
  <si>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</si>
  <si>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</si>
  <si>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</si>
  <si>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</si>
  <si>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</si>
  <si>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</si>
  <si>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</si>
  <si>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</si>
  <si>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</si>
  <si>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</si>
  <si>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</si>
  <si>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</si>
  <si>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</si>
  <si>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</si>
  <si>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</si>
  <si>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</si>
  <si>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</si>
  <si>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</si>
  <si>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</si>
  <si>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</si>
  <si>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</si>
  <si>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</si>
  <si>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</si>
  <si>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</si>
  <si>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</si>
  <si>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</si>
  <si>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</si>
  <si>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</si>
  <si>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</si>
  <si>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</si>
  <si>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</si>
  <si>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</si>
  <si>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</si>
  <si>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</si>
  <si>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</si>
  <si>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</si>
  <si>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</si>
  <si>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</si>
  <si>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</si>
  <si>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</si>
  <si>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</si>
  <si>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</si>
  <si>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</si>
  <si>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</si>
  <si>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</si>
  <si>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</si>
  <si>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</si>
  <si>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</si>
  <si>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</si>
  <si>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</si>
  <si>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</si>
  <si>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</si>
  <si>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</si>
  <si>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</si>
  <si>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</si>
  <si>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</si>
  <si>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</si>
  <si>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</si>
  <si>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</si>
  <si>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</si>
  <si>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</si>
  <si>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</si>
  <si>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</si>
  <si>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</si>
  <si>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</si>
  <si>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</si>
  <si>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</si>
  <si>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</si>
  <si>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</si>
  <si>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</si>
  <si>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</si>
  <si>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</si>
  <si>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</si>
  <si>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</si>
  <si>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</si>
  <si>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</si>
  <si>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</si>
  <si>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</si>
  <si>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</si>
  <si>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</si>
  <si>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</si>
  <si>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</si>
  <si>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</si>
  <si>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</si>
  <si>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</si>
  <si>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</si>
  <si>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</si>
  <si>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</si>
  <si>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</si>
  <si>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</si>
  <si>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</si>
  <si>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</si>
  <si>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</si>
  <si>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</si>
  <si>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</si>
  <si>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</si>
  <si>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</si>
  <si>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</si>
  <si>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</si>
  <si>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</si>
  <si>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</si>
  <si>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</si>
  <si>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</si>
  <si>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</si>
  <si>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</si>
  <si>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</si>
  <si>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</si>
  <si>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</si>
  <si>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</si>
  <si>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</si>
  <si>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</si>
  <si>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</si>
  <si>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</si>
  <si>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</si>
  <si>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</si>
  <si>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</si>
  <si>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</si>
  <si>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</si>
  <si>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</si>
  <si>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</si>
  <si>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</si>
  <si>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</si>
  <si>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</si>
  <si>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</si>
  <si>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</si>
  <si>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</si>
  <si>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</si>
  <si>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</si>
  <si>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</si>
  <si>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</si>
  <si>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</si>
  <si>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</si>
  <si>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</si>
  <si>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</si>
  <si>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</si>
  <si>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</si>
  <si>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</si>
  <si>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</si>
  <si>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</si>
  <si>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</si>
  <si>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</si>
  <si>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</si>
  <si>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</si>
  <si>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</si>
  <si>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</si>
  <si>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</si>
  <si>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</si>
  <si>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</si>
  <si>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</si>
  <si>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</si>
  <si>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</si>
  <si>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</si>
  <si>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</si>
  <si>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</si>
  <si>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</si>
  <si>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</si>
  <si>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</si>
  <si>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</si>
  <si>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</si>
  <si>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</si>
  <si>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</si>
  <si>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</si>
  <si>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</si>
  <si>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</si>
  <si>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</si>
  <si>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</si>
  <si>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</si>
  <si>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</si>
  <si>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</si>
  <si>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</si>
  <si>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</si>
  <si>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</si>
  <si>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</si>
  <si>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</si>
  <si>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</si>
  <si>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</si>
  <si>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</si>
  <si>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</si>
  <si>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</si>
  <si>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</si>
  <si>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</si>
  <si>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</si>
  <si>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</si>
  <si>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</si>
  <si>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</si>
  <si>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</si>
  <si>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</si>
  <si>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</si>
  <si>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</si>
  <si>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</si>
  <si>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</si>
  <si>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</si>
  <si>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</si>
  <si>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</si>
  <si>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</si>
  <si>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</si>
  <si>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</si>
  <si>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</si>
  <si>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</si>
  <si>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</si>
  <si>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</si>
  <si>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</si>
  <si>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</si>
  <si>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</si>
  <si>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</si>
  <si>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</si>
  <si>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</si>
  <si>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</si>
  <si>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</si>
  <si>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</si>
  <si>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</si>
  <si>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</si>
  <si>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</si>
  <si>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</si>
  <si>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</si>
  <si>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</si>
  <si>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</si>
  <si>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</si>
  <si>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</si>
  <si>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</si>
  <si>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</si>
  <si>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</si>
  <si>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</si>
  <si>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</si>
  <si>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</si>
  <si>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</si>
  <si>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</si>
  <si>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</si>
  <si>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</si>
  <si>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</si>
  <si>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</si>
  <si>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</si>
  <si>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</si>
  <si>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</si>
  <si>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</si>
  <si>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</si>
  <si>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</si>
  <si>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</si>
  <si>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</si>
  <si>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</si>
  <si>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</si>
  <si>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</si>
  <si>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</si>
  <si>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</si>
  <si>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</si>
  <si>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</si>
  <si>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</si>
  <si>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</si>
  <si>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</si>
  <si>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</si>
  <si>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</si>
  <si>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</si>
  <si>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</si>
  <si>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</si>
  <si>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</si>
  <si>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</si>
  <si>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</si>
  <si>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</si>
  <si>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</si>
  <si>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</si>
  <si>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</si>
  <si>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</si>
  <si>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</si>
  <si>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</si>
  <si>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</si>
  <si>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</si>
  <si>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</si>
  <si>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</si>
  <si>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</si>
  <si>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</si>
  <si>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</si>
  <si>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</si>
  <si>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</si>
  <si>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</si>
  <si>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</si>
  <si>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</si>
  <si>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</si>
  <si>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</si>
  <si>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</si>
  <si>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</si>
  <si>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</si>
  <si>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</si>
  <si>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</si>
  <si>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</si>
  <si>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</si>
  <si>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</si>
  <si>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</si>
  <si>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</si>
  <si>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</si>
  <si>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</si>
  <si>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</si>
  <si>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</si>
  <si>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</si>
  <si>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</si>
  <si>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</si>
  <si>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</si>
  <si>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</si>
  <si>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</si>
  <si>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</si>
  <si>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</si>
  <si>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</si>
  <si>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</si>
  <si>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</si>
  <si>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</si>
  <si>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</si>
  <si>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</si>
  <si>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</si>
  <si>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</si>
  <si>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</si>
  <si>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</si>
  <si>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</si>
  <si>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</si>
  <si>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</si>
  <si>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</si>
  <si>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</si>
  <si>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</si>
  <si>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</si>
  <si>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</si>
  <si>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</si>
  <si>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</si>
  <si>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</si>
  <si>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</si>
  <si>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</si>
  <si>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</si>
  <si>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</si>
  <si>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</si>
  <si>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</si>
  <si>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</si>
  <si>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</si>
  <si>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</si>
  <si>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</si>
  <si>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</si>
  <si>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</si>
  <si>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</si>
  <si>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</si>
  <si>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</si>
  <si>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</si>
  <si>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</si>
  <si>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</si>
  <si>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</si>
  <si>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</si>
  <si>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</si>
  <si>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</si>
  <si>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</si>
  <si>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</si>
  <si>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</si>
  <si>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</si>
  <si>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</si>
  <si>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</si>
  <si>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</si>
  <si>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</si>
  <si>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</si>
  <si>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</si>
  <si>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</si>
  <si>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</si>
  <si>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</si>
  <si>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</si>
  <si>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</si>
  <si>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</si>
  <si>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</si>
  <si>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</si>
  <si>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</si>
  <si>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</si>
  <si>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</si>
  <si>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</si>
  <si>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</si>
  <si>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</si>
  <si>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</si>
  <si>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</si>
  <si>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</si>
  <si>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</si>
  <si>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</si>
  <si>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</si>
  <si>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</si>
  <si>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</si>
  <si>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</si>
  <si>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</si>
  <si>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</si>
  <si>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</si>
  <si>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</si>
  <si>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</si>
  <si>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</si>
  <si>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</si>
  <si>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</si>
  <si>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</si>
  <si>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</si>
  <si>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</si>
  <si>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</si>
  <si>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</si>
  <si>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</si>
  <si>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</si>
  <si>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</si>
  <si>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</si>
  <si>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</si>
  <si>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</si>
  <si>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</si>
  <si>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</si>
  <si>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</si>
  <si>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</si>
  <si>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</si>
  <si>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</si>
  <si>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</si>
  <si>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</si>
  <si>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</si>
  <si>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</si>
  <si>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</si>
  <si>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</si>
  <si>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</si>
  <si>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</si>
  <si>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</si>
  <si>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</si>
  <si>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</si>
  <si>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</si>
  <si>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</si>
  <si>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</si>
  <si>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</si>
  <si>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</si>
  <si>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</si>
  <si>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</si>
  <si>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</si>
  <si>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</si>
  <si>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</si>
  <si>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</si>
  <si>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</si>
  <si>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</si>
  <si>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</si>
  <si>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</si>
  <si>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</si>
  <si>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</si>
  <si>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</si>
  <si>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</si>
  <si>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</si>
  <si>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</si>
  <si>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</si>
  <si>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</si>
  <si>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</si>
  <si>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</si>
  <si>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</si>
  <si>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</si>
  <si>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</si>
  <si>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</si>
  <si>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</si>
  <si>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</si>
  <si>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</si>
  <si>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</si>
  <si>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</si>
  <si>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</si>
  <si>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</si>
  <si>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</si>
  <si>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</si>
  <si>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</si>
  <si>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</si>
  <si>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</si>
  <si>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</si>
  <si>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</si>
  <si>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</si>
  <si>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</si>
  <si>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</si>
  <si>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</si>
  <si>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</si>
  <si>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</si>
  <si>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</si>
  <si>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</si>
  <si>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</si>
  <si>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</si>
  <si>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</si>
  <si>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</si>
  <si>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</si>
  <si>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</si>
  <si>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</si>
  <si>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</si>
  <si>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</si>
  <si>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</si>
  <si>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</si>
  <si>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</si>
  <si>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</si>
  <si>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</si>
  <si>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</si>
  <si>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</si>
  <si>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</si>
  <si>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</si>
  <si>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</si>
  <si>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</si>
  <si>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</si>
  <si>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</si>
  <si>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</si>
  <si>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</si>
  <si>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</si>
  <si>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</si>
  <si>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</si>
  <si>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</si>
  <si>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</si>
  <si>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</si>
  <si>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</si>
  <si>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</si>
  <si>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</si>
  <si>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</si>
  <si>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</si>
  <si>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</si>
  <si>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</si>
  <si>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</si>
  <si>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</si>
  <si>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</si>
  <si>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</si>
  <si>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</si>
  <si>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</si>
  <si>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</si>
  <si>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</si>
  <si>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</si>
  <si>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</si>
  <si>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</si>
  <si>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</si>
  <si>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</si>
  <si>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</si>
  <si>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</si>
  <si>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</si>
  <si>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</si>
  <si>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</si>
  <si>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</si>
  <si>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</si>
  <si>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</si>
  <si>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</si>
  <si>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</si>
  <si>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</si>
  <si>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</si>
  <si>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</si>
  <si>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</si>
  <si>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</si>
  <si>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</si>
  <si>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</si>
  <si>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</si>
  <si>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</si>
  <si>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</si>
  <si>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</si>
  <si>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</si>
  <si>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</si>
  <si>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</si>
  <si>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</si>
  <si>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</si>
  <si>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</si>
  <si>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</si>
  <si>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</si>
  <si>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</si>
  <si>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</si>
  <si>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</si>
  <si>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</si>
  <si>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</si>
  <si>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</si>
  <si>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</si>
  <si>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</si>
  <si>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</si>
  <si>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</si>
  <si>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</si>
  <si>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</si>
  <si>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</si>
  <si>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</si>
  <si>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</si>
  <si>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</si>
  <si>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</si>
  <si>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</si>
  <si>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</si>
  <si>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</si>
  <si>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</si>
  <si>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</si>
  <si>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</si>
  <si>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</si>
  <si>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</si>
  <si>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</si>
  <si>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</si>
  <si>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</si>
  <si>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</si>
  <si>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</si>
  <si>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</si>
  <si>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</si>
  <si>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</si>
  <si>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</si>
  <si>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</si>
  <si>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</si>
  <si>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</si>
  <si>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</si>
  <si>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</si>
  <si>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</si>
  <si>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</si>
  <si>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</si>
  <si>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</si>
  <si>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</si>
  <si>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</si>
  <si>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</si>
  <si>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</si>
  <si>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</si>
  <si>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</si>
  <si>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</si>
  <si>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</si>
  <si>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</si>
  <si>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</si>
  <si>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</si>
  <si>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</si>
  <si>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</si>
  <si>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</si>
  <si>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</si>
  <si>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</si>
  <si>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</si>
  <si>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</si>
  <si>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</si>
  <si>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</si>
  <si>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</si>
  <si>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</si>
  <si>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</si>
  <si>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</si>
  <si>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</si>
  <si>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</si>
  <si>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</si>
  <si>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</si>
  <si>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</si>
  <si>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</si>
  <si>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</si>
  <si>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</si>
  <si>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</si>
  <si>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</si>
  <si>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</si>
  <si>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</si>
  <si>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</si>
  <si>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</si>
  <si>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</si>
  <si>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</si>
  <si>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</si>
  <si>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</si>
  <si>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</si>
  <si>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</si>
  <si>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</si>
  <si>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</si>
  <si>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</si>
  <si>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</si>
  <si>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</si>
  <si>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</si>
  <si>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</si>
  <si>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</si>
  <si>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</si>
  <si>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</si>
  <si>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</si>
  <si>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</si>
  <si>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</si>
  <si>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</si>
  <si>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</si>
  <si>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</si>
  <si>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</si>
  <si>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</si>
  <si>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</si>
  <si>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</si>
  <si>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</si>
  <si>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</si>
  <si>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</si>
  <si>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</si>
  <si>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</si>
  <si>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</si>
  <si>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</si>
  <si>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</si>
  <si>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</si>
  <si>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</si>
  <si>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</si>
  <si>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</si>
  <si>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</si>
  <si>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</si>
  <si>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</si>
  <si>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</si>
  <si>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</si>
  <si>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</si>
  <si>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</si>
  <si>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</si>
  <si>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</si>
  <si>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</si>
  <si>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</si>
  <si>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</si>
  <si>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</si>
  <si>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</si>
  <si>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</si>
  <si>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</si>
  <si>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</si>
  <si>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</si>
  <si>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</si>
  <si>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</si>
  <si>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</si>
  <si>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</si>
  <si>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</si>
  <si>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</si>
  <si>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</si>
  <si>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</si>
  <si>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</si>
  <si>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</si>
  <si>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</si>
  <si>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</si>
  <si>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</si>
  <si>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</si>
  <si>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</si>
  <si>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</si>
  <si>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</si>
  <si>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</si>
  <si>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</si>
  <si>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</si>
  <si>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</si>
  <si>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</si>
  <si>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</si>
  <si>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</si>
  <si>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</si>
  <si>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</si>
  <si>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</si>
  <si>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</si>
  <si>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</si>
  <si>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</si>
  <si>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</si>
  <si>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</si>
  <si>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</si>
  <si>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</si>
  <si>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</si>
  <si>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</si>
  <si>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</si>
  <si>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</si>
  <si>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</si>
  <si>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</si>
  <si>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</si>
  <si>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</si>
  <si>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</si>
  <si>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</si>
  <si>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</si>
  <si>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</si>
  <si>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</si>
  <si>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</si>
  <si>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</si>
  <si>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</si>
  <si>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</si>
  <si>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</si>
  <si>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</si>
  <si>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</si>
  <si>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</si>
  <si>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</si>
  <si>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</si>
  <si>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</si>
  <si>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</si>
  <si>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</si>
  <si>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</si>
  <si>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</si>
  <si>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</si>
  <si>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</si>
  <si>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</si>
  <si>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</si>
  <si>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</si>
  <si>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</si>
  <si>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</si>
  <si>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</si>
  <si>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</si>
  <si>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</si>
  <si>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</si>
  <si>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</si>
  <si>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</si>
  <si>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</si>
  <si>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</si>
  <si>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</si>
  <si>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</si>
  <si>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</si>
  <si>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</si>
  <si>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</si>
  <si>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</si>
  <si>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</si>
  <si>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</si>
  <si>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</si>
  <si>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</si>
  <si>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</si>
  <si>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</si>
  <si>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</si>
  <si>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</si>
  <si>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</si>
  <si>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</si>
  <si>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</si>
  <si>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</si>
  <si>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</si>
  <si>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</si>
  <si>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</si>
  <si>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</si>
  <si>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</si>
  <si>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</si>
  <si>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</si>
  <si>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</si>
  <si>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</si>
  <si>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</si>
  <si>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</si>
  <si>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</si>
  <si>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</si>
  <si>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</si>
  <si>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</si>
  <si>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</si>
  <si>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</si>
  <si>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</si>
  <si>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</si>
  <si>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</si>
  <si>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</si>
  <si>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</si>
  <si>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</si>
  <si>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</si>
  <si>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</si>
  <si>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</si>
  <si>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</si>
  <si>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</si>
  <si>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</si>
  <si>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</si>
  <si>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</si>
  <si>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</si>
  <si>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</si>
  <si>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</si>
  <si>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</si>
  <si>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</si>
  <si>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</si>
  <si>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</si>
  <si>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</si>
  <si>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</si>
  <si>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</si>
  <si>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</si>
  <si>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</si>
  <si>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</si>
  <si>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</si>
  <si>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</si>
  <si>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</si>
  <si>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</si>
  <si>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</si>
  <si>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</si>
  <si>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</si>
  <si>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</si>
  <si>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</si>
  <si>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</si>
  <si>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</si>
  <si>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</si>
  <si>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</si>
  <si>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</si>
  <si>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</si>
  <si>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</si>
  <si>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</si>
  <si>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</si>
  <si>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</si>
  <si>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</si>
  <si>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</si>
  <si>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</si>
  <si>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</si>
  <si>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</si>
  <si>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</si>
  <si>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</si>
  <si>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</si>
  <si>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</si>
  <si>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</si>
  <si>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</si>
  <si>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</si>
  <si>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</si>
  <si>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</si>
  <si>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</si>
  <si>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</si>
  <si>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</si>
  <si>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</si>
  <si>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</si>
  <si>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</si>
  <si>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</si>
  <si>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</si>
  <si>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</si>
  <si>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</si>
  <si>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</si>
  <si>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</si>
  <si>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</si>
  <si>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</si>
  <si>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</si>
  <si>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</si>
  <si>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</si>
  <si>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</si>
  <si>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</si>
  <si>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</si>
  <si>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</si>
  <si>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</si>
  <si>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</si>
  <si>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</si>
  <si>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</si>
  <si>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</si>
  <si>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</si>
  <si>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</si>
  <si>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</si>
  <si>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</si>
  <si>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</si>
  <si>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</si>
  <si>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</si>
  <si>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</si>
  <si>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</si>
  <si>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</si>
  <si>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</si>
  <si>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</si>
  <si>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</si>
  <si>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</si>
  <si>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</si>
  <si>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</si>
  <si>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</si>
  <si>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</si>
  <si>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</si>
  <si>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</si>
  <si>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</si>
  <si>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</si>
  <si>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</si>
  <si>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</si>
  <si>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</si>
  <si>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</si>
  <si>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</si>
  <si>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</si>
  <si>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</si>
  <si>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</si>
  <si>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</si>
  <si>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</si>
  <si>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</si>
  <si>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</si>
  <si>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</si>
  <si>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</si>
  <si>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</si>
  <si>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</si>
  <si>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</si>
  <si>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</si>
  <si>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</si>
  <si>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</si>
  <si>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</si>
  <si>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</si>
  <si>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</si>
  <si>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</si>
  <si>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</si>
  <si>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</si>
  <si>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</si>
  <si>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</si>
  <si>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</si>
  <si>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</si>
  <si>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</si>
  <si>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</si>
  <si>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</si>
  <si>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</si>
  <si>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</si>
  <si>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</si>
  <si>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</si>
  <si>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</si>
  <si>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</si>
  <si>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</si>
  <si>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</si>
  <si>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</si>
  <si>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</si>
  <si>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</si>
  <si>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</si>
  <si>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</si>
  <si>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</si>
  <si>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</si>
  <si>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</si>
  <si>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</si>
  <si>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</si>
  <si>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</si>
  <si>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</si>
  <si>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</si>
  <si>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</si>
  <si>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</si>
  <si>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</si>
  <si>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</si>
  <si>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</si>
  <si>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</si>
  <si>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</si>
  <si>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</si>
  <si>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</si>
  <si>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</si>
  <si>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</si>
  <si>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</si>
  <si>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</si>
  <si>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</si>
  <si>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</si>
  <si>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</si>
  <si>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</si>
  <si>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</si>
  <si>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</si>
  <si>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</si>
  <si>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</si>
  <si>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</si>
  <si>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</si>
  <si>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</si>
  <si>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</si>
  <si>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</si>
  <si>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</si>
  <si>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</si>
  <si>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</si>
  <si>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</si>
  <si>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</si>
  <si>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</si>
  <si>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</si>
  <si>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</si>
  <si>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</si>
  <si>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</si>
  <si>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</si>
  <si>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</si>
  <si>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</si>
  <si>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</si>
  <si>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</si>
  <si>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</si>
  <si>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</si>
  <si>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</si>
  <si>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</si>
  <si>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</si>
  <si>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</si>
  <si>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</si>
  <si>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</si>
  <si>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</si>
  <si>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</si>
  <si>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</si>
  <si>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</si>
  <si>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</si>
  <si>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</si>
  <si>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</si>
  <si>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</si>
  <si>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</si>
  <si>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</si>
  <si>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</si>
  <si>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</si>
  <si>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</si>
  <si>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</si>
  <si>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</si>
  <si>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</si>
  <si>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</si>
  <si>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</si>
  <si>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</si>
  <si>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</si>
  <si>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</si>
  <si>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</si>
  <si>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</si>
  <si>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</si>
  <si>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</si>
  <si>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</si>
  <si>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</si>
  <si>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</si>
  <si>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</si>
  <si>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</si>
  <si>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</si>
  <si>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</si>
  <si>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</si>
  <si>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</si>
  <si>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</si>
  <si>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</si>
  <si>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</si>
  <si>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</si>
  <si>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</si>
  <si>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</si>
  <si>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</si>
  <si>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</si>
  <si>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</si>
  <si>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</si>
  <si>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</si>
  <si>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</si>
  <si>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</si>
  <si>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</si>
  <si>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</si>
  <si>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</si>
  <si>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</si>
  <si>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</si>
  <si>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</si>
  <si>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</si>
  <si>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</si>
  <si>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</si>
  <si>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</si>
  <si>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</si>
  <si>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</si>
  <si>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</si>
  <si>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</si>
  <si>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</si>
  <si>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</si>
  <si>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</si>
  <si>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</si>
  <si>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</si>
  <si>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</si>
  <si>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</si>
  <si>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</si>
  <si>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</si>
  <si>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</si>
  <si>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</si>
  <si>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</si>
  <si>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</si>
  <si>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</si>
  <si>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</si>
  <si>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</si>
  <si>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</si>
  <si>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</si>
  <si>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</si>
  <si>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</si>
  <si>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</si>
  <si>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</si>
  <si>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</si>
  <si>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</si>
  <si>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</si>
  <si>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</si>
  <si>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</si>
  <si>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</si>
  <si>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</si>
  <si>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</si>
  <si>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</si>
  <si>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</si>
  <si>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</si>
  <si>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</si>
  <si>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</si>
  <si>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</si>
  <si>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</si>
  <si>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</si>
  <si>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</si>
  <si>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</si>
  <si>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</si>
  <si>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</si>
  <si>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</si>
  <si>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</si>
  <si>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</si>
  <si>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</si>
  <si>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</si>
  <si>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</si>
  <si>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</si>
  <si>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</si>
  <si>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</si>
  <si>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</si>
  <si>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</si>
  <si>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</si>
  <si>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</si>
  <si>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</si>
  <si>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</si>
  <si>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</si>
  <si>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</si>
  <si>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</si>
  <si>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</si>
  <si>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</si>
  <si>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</si>
  <si>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</si>
  <si>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</si>
  <si>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</si>
  <si>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</si>
  <si>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</si>
  <si>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</si>
  <si>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</si>
  <si>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</si>
  <si>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</si>
  <si>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</si>
  <si>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</si>
  <si>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</si>
  <si>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</si>
  <si>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</si>
  <si>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</si>
  <si>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</si>
  <si>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</si>
  <si>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</si>
  <si>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</si>
  <si>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</si>
  <si>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</si>
  <si>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</si>
  <si>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</si>
  <si>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</si>
  <si>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</si>
  <si>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</si>
  <si>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</si>
  <si>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</si>
  <si>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</si>
  <si>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</si>
  <si>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</si>
  <si>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</si>
  <si>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</si>
  <si>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</si>
  <si>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</si>
  <si>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</si>
  <si>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</si>
  <si>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</si>
  <si>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</si>
  <si>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</si>
  <si>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</si>
  <si>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</si>
  <si>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</si>
  <si>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</si>
  <si>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</si>
  <si>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</si>
  <si>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</si>
  <si>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</si>
  <si>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</si>
  <si>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</si>
  <si>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</si>
  <si>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</si>
  <si>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</si>
  <si>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</si>
  <si>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</si>
  <si>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</si>
  <si>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</si>
  <si>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</si>
  <si>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</si>
  <si>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</si>
  <si>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</si>
  <si>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</si>
  <si>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</si>
  <si>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</si>
  <si>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</si>
  <si>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</si>
  <si>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</si>
  <si>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</si>
  <si>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</si>
  <si>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</si>
  <si>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</si>
  <si>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</si>
  <si>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</si>
  <si>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</si>
  <si>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</si>
  <si>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</si>
  <si>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</si>
  <si>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</si>
  <si>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</si>
  <si>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</si>
  <si>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</si>
  <si>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</si>
  <si>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</si>
  <si>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</si>
  <si>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</si>
  <si>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</si>
  <si>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</si>
  <si>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</si>
  <si>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</si>
  <si>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</si>
  <si>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</si>
  <si>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</si>
  <si>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</si>
  <si>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</si>
  <si>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</si>
  <si>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</si>
  <si>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</si>
  <si>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</si>
  <si>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</si>
  <si>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</si>
  <si>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</si>
  <si>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</si>
  <si>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</si>
  <si>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</si>
  <si>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</si>
  <si>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</si>
  <si>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</si>
  <si>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</si>
  <si>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</si>
  <si>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</si>
  <si>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</si>
  <si>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</si>
  <si>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</si>
  <si>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</si>
  <si>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</si>
  <si>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</si>
  <si>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</si>
  <si>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</si>
  <si>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</si>
  <si>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</si>
  <si>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</si>
  <si>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</si>
  <si>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</si>
  <si>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</si>
  <si>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</si>
  <si>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</si>
  <si>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</si>
  <si>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</si>
  <si>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</si>
  <si>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</si>
  <si>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</si>
  <si>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</si>
  <si>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</si>
  <si>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</si>
  <si>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</si>
  <si>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</si>
  <si>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</si>
  <si>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</si>
  <si>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</si>
  <si>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</si>
  <si>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</si>
  <si>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</si>
  <si>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</si>
  <si>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</si>
  <si>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</si>
  <si>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</si>
  <si>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</si>
  <si>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</si>
  <si>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</si>
  <si>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</si>
  <si>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</si>
  <si>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</si>
  <si>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</si>
  <si>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</si>
  <si>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</si>
  <si>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</si>
  <si>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</si>
  <si>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</si>
  <si>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</si>
  <si>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</si>
  <si>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</si>
  <si>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</si>
  <si>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</si>
  <si>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</si>
  <si>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</si>
  <si>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</si>
  <si>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</si>
  <si>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</si>
  <si>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</si>
  <si>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</si>
  <si>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</si>
  <si>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</si>
  <si>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</si>
  <si>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</si>
  <si>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</si>
  <si>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</si>
  <si>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</si>
  <si>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</si>
  <si>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</si>
  <si>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</si>
  <si>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</si>
  <si>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</si>
  <si>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</si>
  <si>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</si>
  <si>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</si>
  <si>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</si>
  <si>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</si>
  <si>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</si>
  <si>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</si>
  <si>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</si>
  <si>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</si>
  <si>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</si>
  <si>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</si>
  <si>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</si>
  <si>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</si>
  <si>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</si>
  <si>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</si>
  <si>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</si>
  <si>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</si>
  <si>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</si>
  <si>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</si>
  <si>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</si>
  <si>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</si>
  <si>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</si>
  <si>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</si>
  <si>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</si>
  <si>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</si>
  <si>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</si>
  <si>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</si>
  <si>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</si>
  <si>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</si>
  <si>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</si>
  <si>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</si>
  <si>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</si>
  <si>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</si>
  <si>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</si>
  <si>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</si>
  <si>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</si>
  <si>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</si>
  <si>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</si>
  <si>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</si>
  <si>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</si>
  <si>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</si>
  <si>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</si>
  <si>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</si>
  <si>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</si>
  <si>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</si>
  <si>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</si>
  <si>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</si>
  <si>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</si>
  <si>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</si>
  <si>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</si>
  <si>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</si>
  <si>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</si>
  <si>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</si>
  <si>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</si>
  <si>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</si>
  <si>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</si>
  <si>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</si>
  <si>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</si>
  <si>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</si>
  <si>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</si>
  <si>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</si>
  <si>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</si>
  <si>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</si>
  <si>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</si>
  <si>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</si>
  <si>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</si>
  <si>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</si>
  <si>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</si>
  <si>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</si>
  <si>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</si>
  <si>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</si>
  <si>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</si>
  <si>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</si>
  <si>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</si>
  <si>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</si>
  <si>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</si>
  <si>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</si>
  <si>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</si>
  <si>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</si>
  <si>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</si>
  <si>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</si>
  <si>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</si>
  <si>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</si>
  <si>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</si>
  <si>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</si>
  <si>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</si>
  <si>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</si>
  <si>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</si>
  <si>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</si>
  <si>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</si>
  <si>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</si>
  <si>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</si>
  <si>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</si>
  <si>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</si>
  <si>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</si>
  <si>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</si>
  <si>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</si>
  <si>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</si>
  <si>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</si>
  <si>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</si>
  <si>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</si>
  <si>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</si>
  <si>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</si>
  <si>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</si>
  <si>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</si>
  <si>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</si>
  <si>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</si>
  <si>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</si>
  <si>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</si>
  <si>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</si>
  <si>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</si>
  <si>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</si>
  <si>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</si>
  <si>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</si>
  <si>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</si>
  <si>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</si>
  <si>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</si>
  <si>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</si>
  <si>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</si>
  <si>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</si>
  <si>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</si>
  <si>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</si>
  <si>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</si>
  <si>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</si>
  <si>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</si>
  <si>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</si>
  <si>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</si>
  <si>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</si>
  <si>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</si>
  <si>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</si>
  <si>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</si>
  <si>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</si>
  <si>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</si>
  <si>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</si>
  <si>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</si>
  <si>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</si>
  <si>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</si>
  <si>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</si>
  <si>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</si>
  <si>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</si>
  <si>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</si>
  <si>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</si>
  <si>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</si>
  <si>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</si>
  <si>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</si>
  <si>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</si>
  <si>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</si>
  <si>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</si>
  <si>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</si>
  <si>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</si>
  <si>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</si>
  <si>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</si>
  <si>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</si>
  <si>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</si>
  <si>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</si>
  <si>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</si>
  <si>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</si>
  <si>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</si>
  <si>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</si>
  <si>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</si>
  <si>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</si>
  <si>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</si>
  <si>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</si>
  <si>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</si>
  <si>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</si>
  <si>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</si>
  <si>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</si>
  <si>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</si>
  <si>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</si>
  <si>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</si>
  <si>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</si>
  <si>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</si>
  <si>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</si>
  <si>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</si>
  <si>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</si>
  <si>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</si>
  <si>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</si>
  <si>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</si>
  <si>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</si>
  <si>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</si>
  <si>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</si>
  <si>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</si>
  <si>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</si>
  <si>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</si>
  <si>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</si>
  <si>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</si>
  <si>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</si>
  <si>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</si>
  <si>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</si>
  <si>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</si>
  <si>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</si>
  <si>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</si>
  <si>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</si>
  <si>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</si>
  <si>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</si>
  <si>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</si>
  <si>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</si>
  <si>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</si>
  <si>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</si>
  <si>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</si>
  <si>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</si>
  <si>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</si>
  <si>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</si>
  <si>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</si>
  <si>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</si>
  <si>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</si>
  <si>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</si>
  <si>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</si>
  <si>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</si>
  <si>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</si>
  <si>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</si>
  <si>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</si>
  <si>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</si>
  <si>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</si>
  <si>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</si>
  <si>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</si>
  <si>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</si>
  <si>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</si>
  <si>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</si>
  <si>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</si>
  <si>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</si>
  <si>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</si>
  <si>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</si>
  <si>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</si>
  <si>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</si>
  <si>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</si>
  <si>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</si>
  <si>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</si>
  <si>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</si>
  <si>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</si>
  <si>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</si>
  <si>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</si>
  <si>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</si>
  <si>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</si>
  <si>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</si>
  <si>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</si>
  <si>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</si>
  <si>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</si>
  <si>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</si>
  <si>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</si>
  <si>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</si>
  <si>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</si>
  <si>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</si>
  <si>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</si>
  <si>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</si>
  <si>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</si>
  <si>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</si>
  <si>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</si>
  <si>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</si>
  <si>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</si>
  <si>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</si>
  <si>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</si>
  <si>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</si>
  <si>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</si>
  <si>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</si>
  <si>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</si>
  <si>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</si>
  <si>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</si>
  <si>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</si>
  <si>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</si>
  <si>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</si>
  <si>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</si>
  <si>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</si>
  <si>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</si>
  <si>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</si>
  <si>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</si>
  <si>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</si>
  <si>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</si>
  <si>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</si>
  <si>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</si>
  <si>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</si>
  <si>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</si>
  <si>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</si>
  <si>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</si>
  <si>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</si>
  <si>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</si>
  <si>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</si>
  <si>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</si>
  <si>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</si>
  <si>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</si>
  <si>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</si>
  <si>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</si>
  <si>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</si>
  <si>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</si>
  <si>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</si>
  <si>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</si>
  <si>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</si>
  <si>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</si>
  <si>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</si>
  <si>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</si>
  <si>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</si>
  <si>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</si>
  <si>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</si>
  <si>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</si>
  <si>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</si>
  <si>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</si>
  <si>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</si>
  <si>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</si>
  <si>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</si>
  <si>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</si>
  <si>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</si>
  <si>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</si>
  <si>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</si>
  <si>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</si>
  <si>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</si>
  <si>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</si>
  <si>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</si>
  <si>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</si>
  <si>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</si>
  <si>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</si>
  <si>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</si>
  <si>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</si>
  <si>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</si>
  <si>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</si>
  <si>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</si>
  <si>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</si>
  <si>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</si>
  <si>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</si>
  <si>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</si>
  <si>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</si>
  <si>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</si>
  <si>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</si>
  <si>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</si>
  <si>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</si>
  <si>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</si>
  <si>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</si>
  <si>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</si>
  <si>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</si>
  <si>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</si>
  <si>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</si>
  <si>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</si>
  <si>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</si>
  <si>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</si>
  <si>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</si>
  <si>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</si>
  <si>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</si>
  <si>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</si>
  <si>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</si>
  <si>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</si>
  <si>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</si>
  <si>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</si>
  <si>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</si>
  <si>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</si>
  <si>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</si>
  <si>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</si>
  <si>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</si>
  <si>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</si>
  <si>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</si>
  <si>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</si>
  <si>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</si>
  <si>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</si>
  <si>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</si>
  <si>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</si>
  <si>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</si>
  <si>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</si>
  <si>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</si>
  <si>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</si>
  <si>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</si>
  <si>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</si>
  <si>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</si>
  <si>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</si>
  <si>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</si>
  <si>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</si>
  <si>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</si>
  <si>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</si>
  <si>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</si>
  <si>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</si>
  <si>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</si>
  <si>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</si>
  <si>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</si>
  <si>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</si>
  <si>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</si>
  <si>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</si>
  <si>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</si>
  <si>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</si>
  <si>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</si>
  <si>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</si>
  <si>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</si>
  <si>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</si>
  <si>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</si>
  <si>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</si>
  <si>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</si>
  <si>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</si>
  <si>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</si>
  <si>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</si>
  <si>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</si>
  <si>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</si>
  <si>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</si>
  <si>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</si>
  <si>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</si>
  <si>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</si>
  <si>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</si>
  <si>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</si>
  <si>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</si>
  <si>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</si>
  <si>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</si>
  <si>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</si>
  <si>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</si>
  <si>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</si>
  <si>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</si>
  <si>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</si>
  <si>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</si>
  <si>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</si>
  <si>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</si>
  <si>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</si>
  <si>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</si>
  <si>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</si>
  <si>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</si>
  <si>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</si>
  <si>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</si>
  <si>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</si>
  <si>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</si>
  <si>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</si>
  <si>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</si>
  <si>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</si>
  <si>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</si>
  <si>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</si>
  <si>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</si>
  <si>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</si>
  <si>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</si>
  <si>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</si>
  <si>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</si>
  <si>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</si>
  <si>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</si>
  <si>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</si>
  <si>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</si>
  <si>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</si>
  <si>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</si>
  <si>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</si>
  <si>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</si>
  <si>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</si>
  <si>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</si>
  <si>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</si>
  <si>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</si>
  <si>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</si>
  <si>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</si>
  <si>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</si>
  <si>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</si>
  <si>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</si>
  <si>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</si>
  <si>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</si>
  <si>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</si>
  <si>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</si>
  <si>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</si>
  <si>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</si>
  <si>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</si>
  <si>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</si>
  <si>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</si>
  <si>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</si>
  <si>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</si>
  <si>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</si>
  <si>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</si>
  <si>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</si>
  <si>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</si>
  <si>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</si>
  <si>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</si>
  <si>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</si>
  <si>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</si>
  <si>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</si>
  <si>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</si>
  <si>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</si>
  <si>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</si>
  <si>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</si>
  <si>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</si>
  <si>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</si>
  <si>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</si>
  <si>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</si>
  <si>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</si>
  <si>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</si>
  <si>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</si>
  <si>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</si>
  <si>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</si>
  <si>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</si>
  <si>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</si>
  <si>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</si>
  <si>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</si>
  <si>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</si>
  <si>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</si>
  <si>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</si>
  <si>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</si>
  <si>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</si>
  <si>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</si>
  <si>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</si>
  <si>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</si>
  <si>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</si>
  <si>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</si>
  <si>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</si>
  <si>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</si>
  <si>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</si>
  <si>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</si>
  <si>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</si>
  <si>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</si>
  <si>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</si>
  <si>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</si>
  <si>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</si>
  <si>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</si>
  <si>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</si>
  <si>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</si>
  <si>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</si>
  <si>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</si>
  <si>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</si>
  <si>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</si>
  <si>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</si>
  <si>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</si>
  <si>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</si>
  <si>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</si>
  <si>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</si>
  <si>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</si>
  <si>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</si>
  <si>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</si>
  <si>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</si>
  <si>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</si>
  <si>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</si>
  <si>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</si>
  <si>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</si>
  <si>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</si>
  <si>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</si>
  <si>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</si>
  <si>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</si>
  <si>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</si>
  <si>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</si>
  <si>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</si>
  <si>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</si>
  <si>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</si>
  <si>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</si>
  <si>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</si>
  <si>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</si>
  <si>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</si>
  <si>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</si>
  <si>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</si>
  <si>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</si>
  <si>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</si>
  <si>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</si>
  <si>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</si>
  <si>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</si>
  <si>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</si>
  <si>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</si>
  <si>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</si>
  <si>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</si>
  <si>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</si>
  <si>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</si>
  <si>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</si>
  <si>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</si>
  <si>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</si>
  <si>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</si>
  <si>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</si>
  <si>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</si>
  <si>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</si>
  <si>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</si>
  <si>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</si>
  <si>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</si>
  <si>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</si>
  <si>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</si>
  <si>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</si>
  <si>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</si>
  <si>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</si>
  <si>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</si>
  <si>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</si>
  <si>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</si>
  <si>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</si>
  <si>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</si>
  <si>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</si>
  <si>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</si>
  <si>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</si>
  <si>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</si>
  <si>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</si>
  <si>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</si>
  <si>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</si>
  <si>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</si>
  <si>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</si>
  <si>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</si>
  <si>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</si>
  <si>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</si>
  <si>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</si>
  <si>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</si>
  <si>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</si>
  <si>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</si>
  <si>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</si>
  <si>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</si>
  <si>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</si>
  <si>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</si>
  <si>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</si>
  <si>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</si>
  <si>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</si>
  <si>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</si>
  <si>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</si>
  <si>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</si>
  <si>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</si>
  <si>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</si>
  <si>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</si>
  <si>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</si>
  <si>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</si>
  <si>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</si>
  <si>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</si>
  <si>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</si>
  <si>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</si>
  <si>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</si>
  <si>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</si>
  <si>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</si>
  <si>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</si>
  <si>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</si>
  <si>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</si>
  <si>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</si>
  <si>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</si>
  <si>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</si>
  <si>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</si>
  <si>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</si>
  <si>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</si>
  <si>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</si>
  <si>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</si>
  <si>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</si>
  <si>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</si>
  <si>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</si>
  <si>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</si>
  <si>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</si>
  <si>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</si>
  <si>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</si>
  <si>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</si>
  <si>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</si>
  <si>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</si>
  <si>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</si>
  <si>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</si>
  <si>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</si>
  <si>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</si>
  <si>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</si>
  <si>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</si>
  <si>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</si>
  <si>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</si>
  <si>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</si>
  <si>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</si>
  <si>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</si>
  <si>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</si>
  <si>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</si>
  <si>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</si>
  <si>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</si>
  <si>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</si>
  <si>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</si>
  <si>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</si>
  <si>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</si>
  <si>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</si>
  <si>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</si>
  <si>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</si>
  <si>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</si>
  <si>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</si>
  <si>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</si>
  <si>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</si>
  <si>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</si>
  <si>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</si>
  <si>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</si>
  <si>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</si>
  <si>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</si>
  <si>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</si>
  <si>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</si>
  <si>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</si>
  <si>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</si>
  <si>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</si>
  <si>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</si>
  <si>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</si>
  <si>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</si>
  <si>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</si>
  <si>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</si>
  <si>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</si>
  <si>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</si>
  <si>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</si>
  <si>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</si>
  <si>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</si>
  <si>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</si>
  <si>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</si>
  <si>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</si>
  <si>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</si>
  <si>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</si>
  <si>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</si>
  <si>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</si>
  <si>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</si>
  <si>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</si>
  <si>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</si>
  <si>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</si>
  <si>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</si>
  <si>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</si>
  <si>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</si>
  <si>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</si>
  <si>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</si>
  <si>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</si>
  <si>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</si>
  <si>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</si>
  <si>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</si>
  <si>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</si>
  <si>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</si>
  <si>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</si>
  <si>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</si>
  <si>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</si>
  <si>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</si>
  <si>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</si>
  <si>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</si>
  <si>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</si>
  <si>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</si>
  <si>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</si>
  <si>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</si>
  <si>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</si>
  <si>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</si>
  <si>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</si>
  <si>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</si>
  <si>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</si>
  <si>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</si>
  <si>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</si>
  <si>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</si>
  <si>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</si>
  <si>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</si>
  <si>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</si>
  <si>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</si>
  <si>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</si>
  <si>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</si>
  <si>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</si>
  <si>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</si>
  <si>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</si>
  <si>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</si>
  <si>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</si>
  <si>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</si>
  <si>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</si>
  <si>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</si>
  <si>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</si>
  <si>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</si>
  <si>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</si>
  <si>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</si>
  <si>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</si>
  <si>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</si>
  <si>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</si>
  <si>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</si>
  <si>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</si>
  <si>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</si>
  <si>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</si>
  <si>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</si>
  <si>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</si>
  <si>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</si>
  <si>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</si>
  <si>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</si>
  <si>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</si>
  <si>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</si>
  <si>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</si>
  <si>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</si>
  <si>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</si>
  <si>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</si>
  <si>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</si>
  <si>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</si>
  <si>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</si>
  <si>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</si>
  <si>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</si>
  <si>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</si>
  <si>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</si>
  <si>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</si>
  <si>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</si>
  <si>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</si>
  <si>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</si>
  <si>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</si>
  <si>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</si>
  <si>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</si>
  <si>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</si>
  <si>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</si>
  <si>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</si>
  <si>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</si>
  <si>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</si>
  <si>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</si>
  <si>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</si>
  <si>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</si>
  <si>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</si>
  <si>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</si>
  <si>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</si>
  <si>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</si>
  <si>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</si>
  <si>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</si>
  <si>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</si>
  <si>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</si>
  <si>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</si>
  <si>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</si>
  <si>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</si>
  <si>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</si>
  <si>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</si>
  <si>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</si>
  <si>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</si>
  <si>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</si>
  <si>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</si>
  <si>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</si>
  <si>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</si>
  <si>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</si>
  <si>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</si>
  <si>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</si>
  <si>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</si>
  <si>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</si>
  <si>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</si>
  <si>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</si>
  <si>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</si>
  <si>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</si>
  <si>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</si>
  <si>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</si>
  <si>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</si>
  <si>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</si>
  <si>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</si>
  <si>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</si>
  <si>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</si>
  <si>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</si>
  <si>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</si>
  <si>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</si>
  <si>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</si>
  <si>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</si>
  <si>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</si>
  <si>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</si>
  <si>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</si>
  <si>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</si>
  <si>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</si>
  <si>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</si>
  <si>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</si>
  <si>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</si>
  <si>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</si>
  <si>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</si>
  <si>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</si>
  <si>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</si>
  <si>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</si>
  <si>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</si>
  <si>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</si>
  <si>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</si>
  <si>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</si>
  <si>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</si>
  <si>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</si>
  <si>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</si>
  <si>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</si>
  <si>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</si>
  <si>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</si>
  <si>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</si>
  <si>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</si>
  <si>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</si>
  <si>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</si>
  <si>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</si>
  <si>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</si>
  <si>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</si>
  <si>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</si>
  <si>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</si>
  <si>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</si>
  <si>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</si>
  <si>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</si>
  <si>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</si>
  <si>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</si>
  <si>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</si>
  <si>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</si>
  <si>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</si>
  <si>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</si>
  <si>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</si>
  <si>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</si>
  <si>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</si>
  <si>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</si>
  <si>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</si>
  <si>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</si>
  <si>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</si>
  <si>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</si>
  <si>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</si>
  <si>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</si>
  <si>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</si>
  <si>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</si>
  <si>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</si>
  <si>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</si>
  <si>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</si>
  <si>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</si>
  <si>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</si>
  <si>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</si>
  <si>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</si>
  <si>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</si>
  <si>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</si>
  <si>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</si>
  <si>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</si>
  <si>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</si>
  <si>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</si>
  <si>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</si>
  <si>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</si>
  <si>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</si>
  <si>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</si>
  <si>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</si>
  <si>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</si>
  <si>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</si>
  <si>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</si>
  <si>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</si>
  <si>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</si>
  <si>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</si>
  <si>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</si>
  <si>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</si>
  <si>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</si>
  <si>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</si>
  <si>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</si>
  <si>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</si>
  <si>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</si>
  <si>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</si>
  <si>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</si>
  <si>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</si>
  <si>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</si>
  <si>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</si>
  <si>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</si>
  <si>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</si>
  <si>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</si>
  <si>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</si>
  <si>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</si>
  <si>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</si>
  <si>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</si>
  <si>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</si>
  <si>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</si>
  <si>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</si>
  <si>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</si>
  <si>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</si>
  <si>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</si>
  <si>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</si>
  <si>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</si>
  <si>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</si>
  <si>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</si>
  <si>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</si>
  <si>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</si>
  <si>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</si>
  <si>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</si>
  <si>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</si>
  <si>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</si>
  <si>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</si>
  <si>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</si>
  <si>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</si>
  <si>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</si>
  <si>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</si>
  <si>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</si>
  <si>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</si>
  <si>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</si>
  <si>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</si>
  <si>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</si>
  <si>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</si>
  <si>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</si>
  <si>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</si>
  <si>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</si>
  <si>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</si>
  <si>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</si>
  <si>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</si>
  <si>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</si>
  <si>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</si>
  <si>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</si>
  <si>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</si>
  <si>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</si>
  <si>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</si>
  <si>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</si>
  <si>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</si>
  <si>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</si>
  <si>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</si>
  <si>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</si>
  <si>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</si>
  <si>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</si>
  <si>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</si>
  <si>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</si>
  <si>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</si>
  <si>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</si>
  <si>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</si>
  <si>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</si>
  <si>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</si>
  <si>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</si>
  <si>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</si>
  <si>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</si>
  <si>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</si>
  <si>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</si>
  <si>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</si>
  <si>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</si>
  <si>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</si>
  <si>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</si>
  <si>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</si>
  <si>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</si>
  <si>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</si>
  <si>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</si>
  <si>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</si>
  <si>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</si>
  <si>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</si>
  <si>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</si>
  <si>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</si>
  <si>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</si>
  <si>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</si>
  <si>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</si>
  <si>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</si>
  <si>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</si>
  <si>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</si>
  <si>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</si>
  <si>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</si>
  <si>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</si>
  <si>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</si>
  <si>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</si>
  <si>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</si>
  <si>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</si>
  <si>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</si>
  <si>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</si>
  <si>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</si>
  <si>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</si>
  <si>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</si>
  <si>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</si>
  <si>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</si>
  <si>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</si>
  <si>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</si>
  <si>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</si>
  <si>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</si>
  <si>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</si>
  <si>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</si>
  <si>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</si>
  <si>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</si>
  <si>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</si>
  <si>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</si>
  <si>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</si>
  <si>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</si>
  <si>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</si>
  <si>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</si>
  <si>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</si>
  <si>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</si>
  <si>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</si>
  <si>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</si>
  <si>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</si>
  <si>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</si>
  <si>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</si>
  <si>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</si>
  <si>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</si>
  <si>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</si>
  <si>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</si>
  <si>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</si>
  <si>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</si>
  <si>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</si>
  <si>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</si>
  <si>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</si>
  <si>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</si>
  <si>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</si>
  <si>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</si>
  <si>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</si>
  <si>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</si>
  <si>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</si>
  <si>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</si>
  <si>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</si>
  <si>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</si>
  <si>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</si>
  <si>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</si>
  <si>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</si>
  <si>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</si>
  <si>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</si>
  <si>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</si>
  <si>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</si>
  <si>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</si>
  <si>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</si>
  <si>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</si>
  <si>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</si>
  <si>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</si>
  <si>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</si>
  <si>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</si>
  <si>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</si>
  <si>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</si>
  <si>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</si>
  <si>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</si>
  <si>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</si>
  <si>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</si>
  <si>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</si>
  <si>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</si>
  <si>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</si>
  <si>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</si>
  <si>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</si>
  <si>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</si>
  <si>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</si>
  <si>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</si>
  <si>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</si>
  <si>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</si>
  <si>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</si>
  <si>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</si>
  <si>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</si>
  <si>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</si>
  <si>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</si>
  <si>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</si>
  <si>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</si>
  <si>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</si>
  <si>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</si>
  <si>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</si>
  <si>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</si>
  <si>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</si>
  <si>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</si>
  <si>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</si>
  <si>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</si>
  <si>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</si>
  <si>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</si>
  <si>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</si>
  <si>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</si>
  <si>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</si>
  <si>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</si>
  <si>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</si>
  <si>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</si>
  <si>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</si>
  <si>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</si>
  <si>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</si>
  <si>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</si>
  <si>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</si>
  <si>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</si>
  <si>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</si>
  <si>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</si>
  <si>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</si>
  <si>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</si>
  <si>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</si>
  <si>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</si>
  <si>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</si>
  <si>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</si>
  <si>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</si>
  <si>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</si>
  <si>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</si>
  <si>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</si>
  <si>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</si>
  <si>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</si>
  <si>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</si>
  <si>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</si>
  <si>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</si>
  <si>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</si>
  <si>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</si>
  <si>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</si>
  <si>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</si>
  <si>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</si>
  <si>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</si>
  <si>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</si>
  <si>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</si>
  <si>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</si>
  <si>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</si>
  <si>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</si>
  <si>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</si>
  <si>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</si>
  <si>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</si>
  <si>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</si>
  <si>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</si>
  <si>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</si>
  <si>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</si>
  <si>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</si>
  <si>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</si>
  <si>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</si>
  <si>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</si>
  <si>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</si>
  <si>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</si>
  <si>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</si>
  <si>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</si>
  <si>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</si>
  <si>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</si>
  <si>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</si>
  <si>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</si>
  <si>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</si>
  <si>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</si>
  <si>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</si>
  <si>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</si>
  <si>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</si>
  <si>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</si>
  <si>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</si>
  <si>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</si>
  <si>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</si>
  <si>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</si>
  <si>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</si>
  <si>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</si>
  <si>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</si>
  <si>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</si>
  <si>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</si>
  <si>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</si>
  <si>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</si>
  <si>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</si>
  <si>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</si>
  <si>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</si>
  <si>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</si>
  <si>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</si>
  <si>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</si>
  <si>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</si>
  <si>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</si>
  <si>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</si>
  <si>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</si>
  <si>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</si>
  <si>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</si>
  <si>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</si>
  <si>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</si>
  <si>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</si>
  <si>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</si>
  <si>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</si>
  <si>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</si>
  <si>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</si>
  <si>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</si>
  <si>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</si>
  <si>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</si>
  <si>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</si>
  <si>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</si>
  <si>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</si>
  <si>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</si>
  <si>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</si>
  <si>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</si>
  <si>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</si>
  <si>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</si>
  <si>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</si>
  <si>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</si>
  <si>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</si>
  <si>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</si>
  <si>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</si>
  <si>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</si>
  <si>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</si>
  <si>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</si>
  <si>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</si>
  <si>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</si>
  <si>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</si>
  <si>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</si>
  <si>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</si>
  <si>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</si>
  <si>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</si>
  <si>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</si>
  <si>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</si>
  <si>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</si>
  <si>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</si>
  <si>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</si>
  <si>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</si>
  <si>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</si>
  <si>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</si>
  <si>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</si>
  <si>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</si>
  <si>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</si>
  <si>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</si>
  <si>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</si>
  <si>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</si>
  <si>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</si>
  <si>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</si>
  <si>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</si>
  <si>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</si>
  <si>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</si>
  <si>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</si>
  <si>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</si>
  <si>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</si>
  <si>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</si>
  <si>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</si>
  <si>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</si>
  <si>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</si>
  <si>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</si>
  <si>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</si>
  <si>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</si>
  <si>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</si>
  <si>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</si>
  <si>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</si>
  <si>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</si>
  <si>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</si>
  <si>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</si>
  <si>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</si>
  <si>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</si>
  <si>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</si>
  <si>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</si>
  <si>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</si>
  <si>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</si>
  <si>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</si>
  <si>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</si>
  <si>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</si>
  <si>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</si>
  <si>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</si>
  <si>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</si>
  <si>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</si>
  <si>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</si>
  <si>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</si>
  <si>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</si>
  <si>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</si>
  <si>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</si>
  <si>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</si>
  <si>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</si>
  <si>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</si>
  <si>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</si>
  <si>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</si>
  <si>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</si>
  <si>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</si>
  <si>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</si>
  <si>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</si>
  <si>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</si>
  <si>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</si>
  <si>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</si>
  <si>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</si>
  <si>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</si>
  <si>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</si>
  <si>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</si>
  <si>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</si>
  <si>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</si>
  <si>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</si>
  <si>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</si>
  <si>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</si>
  <si>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</si>
  <si>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</si>
  <si>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</si>
  <si>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</si>
  <si>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</si>
  <si>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</si>
  <si>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</si>
  <si>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</si>
  <si>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</si>
  <si>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</si>
  <si>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</si>
  <si>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</si>
  <si>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</si>
  <si>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</si>
  <si>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</si>
  <si>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</si>
  <si>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</si>
  <si>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</si>
  <si>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</si>
  <si>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</si>
  <si>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</si>
  <si>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</si>
  <si>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</si>
  <si>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</si>
  <si>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</si>
  <si>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</si>
  <si>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</si>
  <si>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</si>
  <si>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</si>
  <si>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</si>
  <si>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</si>
  <si>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</si>
  <si>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</si>
  <si>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</si>
  <si>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</si>
  <si>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</si>
  <si>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</si>
  <si>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</si>
  <si>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</si>
  <si>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</si>
  <si>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</si>
  <si>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</si>
  <si>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</si>
  <si>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</si>
  <si>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</si>
  <si>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</si>
  <si>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</si>
  <si>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</si>
  <si>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</si>
  <si>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</si>
  <si>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</si>
  <si>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</si>
  <si>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</si>
  <si>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</si>
  <si>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</si>
  <si>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</si>
  <si>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</si>
  <si>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</si>
  <si>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</si>
  <si>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</si>
  <si>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</si>
  <si>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</si>
  <si>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</si>
  <si>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</si>
  <si>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</si>
  <si>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</si>
  <si>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</si>
  <si>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</si>
  <si>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</si>
  <si>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</si>
  <si>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</si>
  <si>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</si>
  <si>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</si>
  <si>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</si>
  <si>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</si>
  <si>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</si>
  <si>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</si>
  <si>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</si>
  <si>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</si>
  <si>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</si>
  <si>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</si>
  <si>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</si>
  <si>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</si>
  <si>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</si>
  <si>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</si>
  <si>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</si>
  <si>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</si>
  <si>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</si>
  <si>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</si>
  <si>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</si>
  <si>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</si>
  <si>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</si>
  <si>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</si>
  <si>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</si>
  <si>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</si>
  <si>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</si>
  <si>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</si>
  <si>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</si>
  <si>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</si>
  <si>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</si>
  <si>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</si>
  <si>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</si>
  <si>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</si>
  <si>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</si>
  <si>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</si>
  <si>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</si>
  <si>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</si>
  <si>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</si>
  <si>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</si>
  <si>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</si>
  <si>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</si>
  <si>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</si>
  <si>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</si>
  <si>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</si>
  <si>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</si>
  <si>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</si>
  <si>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</si>
  <si>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</si>
  <si>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</si>
  <si>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</si>
  <si>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</si>
  <si>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</si>
  <si>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</si>
  <si>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</si>
  <si>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</si>
  <si>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</si>
  <si>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</si>
  <si>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</si>
  <si>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</si>
  <si>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</si>
  <si>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</si>
  <si>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</si>
  <si>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</si>
  <si>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</si>
  <si>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</si>
  <si>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</si>
  <si>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</si>
  <si>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</si>
  <si>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</si>
  <si>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</si>
  <si>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</si>
  <si>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</si>
  <si>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</si>
  <si>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</si>
  <si>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</si>
  <si>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</si>
  <si>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</si>
  <si>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</si>
  <si>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</si>
  <si>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</si>
  <si>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</si>
  <si>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</si>
  <si>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</si>
  <si>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</si>
  <si>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</si>
  <si>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</si>
  <si>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</si>
  <si>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</si>
  <si>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</si>
  <si>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</si>
  <si>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</si>
  <si>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</si>
  <si>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</si>
  <si>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</si>
  <si>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</si>
  <si>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</si>
  <si>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</si>
  <si>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</si>
  <si>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</si>
  <si>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</si>
  <si>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</si>
  <si>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</si>
  <si>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</si>
  <si>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</si>
  <si>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</si>
  <si>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</si>
  <si>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</si>
  <si>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</si>
  <si>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</si>
  <si>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</si>
  <si>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</si>
  <si>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</si>
  <si>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</si>
  <si>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</si>
  <si>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</si>
  <si>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</si>
  <si>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</si>
  <si>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</si>
  <si>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</si>
  <si>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</si>
  <si>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</si>
  <si>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</si>
  <si>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</si>
  <si>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</si>
  <si>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</si>
  <si>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</si>
  <si>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</si>
  <si>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</si>
  <si>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</si>
  <si>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</si>
  <si>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</si>
  <si>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</si>
  <si>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</si>
  <si>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</si>
  <si>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</si>
  <si>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</si>
  <si>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</si>
  <si>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</si>
  <si>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</si>
  <si>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</si>
  <si>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</si>
  <si>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</si>
  <si>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</si>
  <si>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</si>
  <si>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</si>
  <si>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</si>
  <si>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</si>
  <si>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</si>
  <si>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</si>
  <si>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</si>
  <si>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</si>
  <si>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</si>
  <si>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</si>
  <si>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</si>
  <si>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</si>
  <si>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</si>
  <si>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</si>
  <si>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</si>
  <si>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</si>
  <si>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</si>
  <si>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</si>
  <si>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</si>
  <si>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</si>
  <si>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</si>
  <si>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</si>
  <si>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</si>
  <si>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</si>
  <si>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</si>
  <si>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</si>
  <si>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</si>
  <si>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</si>
  <si>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</si>
  <si>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</si>
  <si>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</si>
  <si>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</si>
  <si>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</si>
  <si>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</si>
  <si>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</si>
  <si>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</si>
  <si>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</si>
  <si>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</si>
  <si>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</si>
  <si>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</si>
  <si>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</si>
  <si>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</si>
  <si>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</si>
  <si>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</si>
  <si>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</si>
  <si>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</si>
  <si>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</si>
  <si>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</si>
  <si>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</si>
  <si>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</si>
  <si>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</si>
  <si>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</si>
  <si>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</si>
  <si>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</si>
  <si>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</si>
  <si>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</si>
  <si>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</si>
  <si>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</si>
  <si>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</si>
  <si>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</si>
  <si>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</si>
  <si>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</si>
  <si>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</si>
  <si>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</si>
  <si>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</si>
  <si>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</si>
  <si>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</si>
  <si>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</si>
  <si>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</si>
  <si>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</si>
  <si>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</si>
  <si>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</si>
  <si>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</si>
  <si>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</si>
  <si>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</si>
  <si>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</si>
  <si>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</si>
  <si>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</si>
  <si>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</si>
  <si>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</si>
  <si>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</si>
  <si>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</si>
  <si>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</si>
  <si>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</si>
  <si>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</si>
  <si>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</si>
  <si>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</si>
  <si>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</si>
  <si>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</si>
  <si>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</si>
  <si>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</si>
  <si>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</si>
  <si>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</si>
  <si>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</si>
  <si>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</si>
  <si>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</si>
  <si>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</si>
  <si>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</si>
  <si>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</si>
  <si>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</si>
  <si>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</si>
  <si>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</si>
  <si>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</si>
  <si>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</si>
  <si>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</si>
  <si>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</si>
  <si>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</si>
  <si>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</si>
  <si>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</si>
  <si>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</si>
  <si>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</si>
  <si>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</si>
  <si>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</si>
  <si>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</si>
  <si>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</si>
  <si>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</si>
  <si>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</si>
  <si>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</si>
  <si>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</si>
  <si>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</si>
  <si>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</si>
  <si>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</si>
  <si>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</si>
  <si>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</si>
  <si>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</si>
  <si>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</si>
  <si>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</si>
  <si>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</si>
  <si>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</si>
  <si>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</si>
  <si>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</si>
  <si>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</si>
  <si>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</si>
  <si>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</si>
  <si>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</si>
  <si>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</si>
  <si>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</si>
  <si>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</si>
  <si>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</si>
  <si>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</si>
  <si>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</si>
  <si>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</si>
  <si>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</si>
  <si>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</si>
  <si>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</si>
  <si>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</si>
  <si>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</si>
  <si>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</si>
  <si>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</si>
  <si>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</si>
  <si>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</si>
  <si>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</si>
  <si>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</si>
  <si>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</si>
  <si>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</si>
  <si>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</si>
  <si>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</si>
  <si>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</si>
  <si>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</si>
  <si>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</si>
  <si>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</si>
  <si>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</si>
  <si>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</si>
  <si>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</si>
  <si>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</si>
  <si>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</si>
  <si>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</si>
  <si>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</si>
  <si>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</si>
  <si>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</si>
  <si>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</si>
  <si>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</si>
  <si>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</si>
  <si>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</si>
  <si>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</si>
  <si>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</si>
  <si>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</si>
  <si>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</si>
  <si>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</si>
  <si>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</si>
  <si>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</si>
  <si>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</si>
  <si>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</si>
  <si>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</si>
  <si>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</si>
  <si>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</si>
  <si>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</si>
  <si>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</si>
  <si>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</si>
  <si>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</si>
  <si>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</si>
  <si>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</si>
  <si>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</si>
  <si>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</si>
  <si>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</si>
  <si>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</si>
  <si>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</si>
  <si>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</si>
  <si>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</si>
  <si>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</si>
  <si>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</si>
  <si>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</si>
  <si>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</si>
  <si>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</si>
  <si>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</si>
  <si>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</si>
  <si>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</si>
  <si>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</si>
  <si>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</si>
  <si>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</si>
  <si>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</si>
  <si>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</si>
  <si>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</si>
  <si>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</si>
  <si>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</si>
  <si>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</si>
  <si>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</si>
  <si>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</si>
  <si>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</si>
  <si>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</si>
  <si>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</si>
  <si>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</si>
  <si>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</si>
  <si>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</si>
  <si>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</si>
  <si>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</si>
  <si>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</si>
  <si>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</si>
  <si>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</si>
  <si>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</si>
  <si>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</si>
  <si>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</si>
  <si>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</si>
  <si>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</si>
  <si>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</si>
  <si>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</si>
  <si>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</si>
  <si>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</si>
  <si>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</si>
  <si>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</si>
  <si>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</si>
  <si>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</si>
  <si>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</si>
  <si>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</si>
  <si>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</si>
  <si>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</si>
  <si>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</si>
  <si>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</si>
  <si>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</si>
  <si>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</si>
  <si>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</si>
  <si>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</si>
  <si>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</si>
  <si>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</si>
  <si>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</si>
  <si>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</si>
  <si>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</si>
  <si>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</si>
  <si>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</si>
  <si>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</si>
  <si>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</si>
  <si>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</si>
  <si>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</si>
  <si>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</si>
  <si>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</si>
  <si>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</si>
  <si>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</si>
  <si>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</si>
  <si>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</si>
  <si>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</si>
  <si>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</si>
  <si>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</si>
  <si>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</si>
  <si>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</si>
  <si>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</si>
  <si>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</si>
  <si>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</si>
  <si>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</si>
  <si>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</si>
  <si>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</si>
  <si>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</si>
  <si>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</si>
  <si>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</si>
  <si>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</si>
  <si>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</si>
  <si>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</si>
  <si>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</si>
  <si>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</si>
  <si>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</si>
  <si>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</si>
  <si>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</si>
  <si>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</si>
  <si>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</si>
  <si>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</si>
  <si>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</si>
  <si>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</si>
  <si>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</si>
  <si>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</si>
  <si>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</si>
  <si>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</si>
  <si>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</si>
  <si>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</si>
  <si>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</si>
  <si>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</si>
  <si>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</si>
  <si>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</si>
  <si>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</si>
  <si>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</si>
  <si>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</si>
  <si>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</si>
  <si>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</si>
  <si>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</si>
  <si>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</si>
  <si>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</si>
  <si>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</si>
  <si>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</si>
  <si>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</si>
  <si>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</si>
  <si>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</si>
  <si>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</si>
  <si>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</si>
  <si>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</si>
  <si>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</si>
  <si>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</si>
  <si>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</si>
  <si>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</si>
  <si>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</si>
  <si>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</si>
  <si>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</si>
  <si>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</si>
  <si>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</si>
  <si>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</si>
  <si>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</si>
  <si>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</si>
  <si>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</si>
  <si>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</si>
  <si>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</si>
  <si>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</si>
  <si>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</si>
  <si>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</si>
  <si>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</si>
  <si>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</si>
  <si>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</si>
  <si>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</si>
  <si>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</si>
  <si>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</si>
  <si>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</si>
  <si>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</si>
  <si>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</si>
  <si>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</si>
  <si>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</si>
  <si>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</si>
  <si>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</si>
  <si>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</si>
  <si>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</si>
  <si>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</si>
  <si>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</si>
  <si>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</si>
  <si>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</si>
  <si>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</si>
  <si>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</si>
  <si>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</si>
  <si>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</si>
  <si>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</si>
  <si>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</si>
  <si>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</si>
  <si>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</si>
  <si>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</si>
  <si>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</si>
  <si>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</si>
  <si>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</si>
  <si>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</si>
  <si>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</si>
  <si>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</si>
  <si>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</si>
  <si>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</si>
  <si>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</si>
  <si>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</si>
  <si>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</si>
  <si>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</si>
  <si>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</si>
  <si>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</si>
  <si>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</si>
  <si>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</si>
  <si>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</si>
  <si>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</si>
  <si>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</si>
  <si>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</si>
  <si>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</si>
  <si>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</si>
  <si>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</si>
  <si>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</si>
  <si>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</si>
  <si>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</si>
  <si>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</si>
  <si>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</si>
  <si>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</si>
  <si>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</si>
  <si>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</si>
  <si>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</si>
  <si>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</si>
  <si>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</si>
  <si>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</si>
  <si>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</si>
  <si>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</si>
  <si>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</si>
  <si>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</si>
  <si>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</si>
  <si>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</si>
  <si>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</si>
  <si>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</si>
  <si>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</si>
  <si>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</si>
  <si>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</si>
  <si>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</si>
  <si>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</si>
  <si>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</si>
  <si>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</si>
  <si>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</si>
  <si>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</si>
  <si>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</si>
  <si>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</si>
  <si>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</si>
  <si>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</si>
  <si>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</si>
  <si>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</si>
  <si>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</si>
  <si>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</si>
  <si>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</si>
  <si>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</si>
  <si>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</si>
  <si>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</si>
  <si>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</si>
  <si>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</si>
  <si>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</si>
  <si>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</si>
  <si>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</si>
  <si>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</si>
  <si>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</si>
  <si>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</si>
  <si>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</si>
  <si>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</si>
  <si>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</si>
  <si>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</si>
  <si>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</si>
  <si>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</si>
  <si>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</si>
  <si>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</si>
  <si>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</si>
  <si>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</si>
  <si>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</si>
  <si>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</si>
  <si>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</si>
  <si>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</si>
  <si>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</si>
  <si>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</si>
  <si>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</si>
  <si>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</si>
  <si>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</si>
  <si>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</si>
  <si>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</si>
  <si>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</si>
  <si>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</si>
  <si>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</si>
  <si>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</si>
  <si>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</si>
  <si>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</si>
  <si>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</si>
  <si>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</si>
  <si>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</si>
  <si>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</si>
  <si>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</si>
  <si>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</si>
  <si>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</si>
  <si>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</si>
  <si>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</si>
  <si>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</si>
  <si>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</si>
  <si>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</si>
  <si>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</si>
  <si>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</si>
  <si>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</si>
  <si>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</si>
  <si>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</si>
  <si>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</si>
  <si>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</si>
  <si>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</si>
  <si>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</si>
  <si>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</si>
  <si>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</si>
  <si>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</si>
  <si>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</si>
  <si>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</si>
  <si>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</si>
  <si>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</si>
  <si>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</si>
  <si>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</si>
  <si>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</si>
  <si>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</si>
  <si>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</si>
  <si>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</si>
  <si>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</si>
  <si>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</si>
  <si>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</si>
  <si>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</si>
  <si>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</si>
  <si>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</si>
  <si>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</si>
  <si>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</si>
  <si>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</si>
  <si>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</si>
  <si>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</si>
  <si>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</si>
  <si>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</si>
  <si>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</si>
  <si>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</si>
  <si>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</si>
  <si>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</si>
  <si>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</si>
  <si>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</si>
  <si>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</si>
  <si>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</si>
  <si>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</si>
  <si>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</si>
  <si>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</si>
  <si>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</si>
  <si>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</si>
  <si>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</si>
  <si>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</si>
  <si>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</si>
  <si>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</si>
  <si>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</si>
  <si>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</si>
  <si>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</si>
  <si>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</si>
  <si>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</si>
  <si>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</si>
  <si>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</si>
  <si>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</si>
  <si>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</si>
  <si>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</si>
  <si>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</si>
  <si>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</si>
  <si>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</si>
  <si>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</si>
  <si>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</si>
  <si>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</si>
  <si>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</si>
  <si>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</si>
  <si>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</si>
  <si>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</si>
  <si>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</si>
  <si>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</si>
  <si>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</si>
  <si>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</si>
  <si>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</si>
  <si>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</si>
  <si>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</si>
  <si>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</si>
  <si>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</si>
  <si>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</si>
  <si>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</si>
  <si>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</si>
  <si>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</si>
  <si>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</si>
  <si>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</si>
  <si>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</si>
  <si>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</si>
  <si>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</si>
  <si>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</si>
  <si>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</si>
  <si>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</si>
  <si>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</si>
  <si>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</si>
  <si>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</si>
  <si>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</si>
  <si>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</si>
  <si>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</si>
  <si>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</si>
  <si>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</si>
  <si>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</si>
  <si>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</si>
  <si>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</si>
  <si>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</si>
  <si>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</si>
  <si>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</si>
  <si>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</si>
  <si>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</si>
  <si>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</si>
  <si>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</si>
  <si>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</si>
  <si>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</si>
  <si>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</si>
  <si>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</si>
  <si>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</si>
  <si>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</si>
  <si>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</si>
  <si>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</si>
  <si>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</si>
  <si>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</si>
  <si>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</si>
  <si>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</si>
  <si>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</si>
  <si>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</si>
  <si>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</si>
  <si>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</si>
  <si>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</si>
  <si>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</si>
  <si>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</si>
  <si>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</si>
  <si>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</si>
  <si>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</si>
  <si>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</si>
  <si>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</si>
  <si>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</si>
  <si>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</si>
  <si>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</si>
  <si>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</si>
  <si>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</si>
  <si>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</si>
  <si>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</si>
  <si>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</si>
  <si>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</si>
  <si>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</si>
  <si>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</si>
  <si>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</si>
  <si>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</si>
  <si>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</si>
  <si>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</si>
  <si>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</si>
  <si>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</si>
  <si>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</si>
  <si>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</si>
  <si>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</si>
  <si>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</si>
  <si>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</si>
  <si>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</si>
  <si>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</si>
  <si>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</si>
  <si>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</si>
  <si>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</si>
  <si>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</si>
  <si>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</si>
  <si>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</si>
  <si>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</si>
  <si>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</si>
  <si>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</si>
  <si>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</si>
  <si>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</si>
  <si>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</si>
  <si>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</si>
  <si>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</si>
  <si>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</si>
  <si>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</si>
  <si>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</si>
  <si>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</si>
  <si>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</si>
  <si>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</si>
  <si>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</si>
  <si>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</si>
  <si>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</si>
  <si>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</si>
  <si>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</si>
  <si>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</si>
  <si>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</si>
  <si>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</si>
  <si>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</si>
  <si>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</si>
  <si>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</si>
  <si>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</si>
  <si>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</si>
  <si>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</si>
  <si>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</si>
  <si>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</si>
  <si>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</si>
  <si>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</si>
  <si>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</si>
  <si>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</si>
  <si>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</si>
  <si>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</si>
  <si>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</si>
  <si>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</si>
  <si>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</si>
  <si>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</si>
  <si>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</si>
  <si>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</si>
  <si>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</si>
  <si>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</si>
  <si>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</si>
  <si>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</si>
  <si>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</si>
  <si>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</si>
  <si>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</si>
  <si>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</si>
  <si>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</si>
  <si>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</si>
  <si>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</si>
  <si>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</si>
  <si>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</si>
  <si>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</si>
  <si>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</si>
  <si>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</si>
  <si>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</si>
  <si>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</si>
  <si>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</si>
  <si>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</si>
  <si>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</si>
  <si>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</si>
  <si>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</si>
  <si>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</si>
  <si>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</si>
  <si>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</si>
  <si>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</si>
  <si>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</si>
  <si>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</si>
  <si>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</si>
  <si>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</si>
  <si>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</si>
  <si>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</si>
  <si>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</si>
  <si>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</si>
  <si>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</si>
  <si>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</si>
  <si>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</si>
  <si>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</si>
  <si>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</si>
  <si>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</si>
  <si>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</si>
  <si>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</si>
  <si>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</si>
  <si>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</si>
  <si>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</si>
  <si>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</si>
  <si>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</si>
  <si>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</si>
  <si>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</si>
  <si>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</si>
  <si>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</si>
  <si>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</si>
  <si>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</si>
  <si>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</si>
  <si>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</si>
  <si>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</si>
  <si>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</si>
  <si>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</si>
  <si>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</si>
  <si>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</si>
  <si>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</si>
  <si>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</si>
  <si>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</si>
  <si>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</si>
  <si>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</si>
  <si>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</si>
  <si>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</si>
  <si>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</si>
  <si>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</si>
  <si>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</si>
  <si>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</si>
  <si>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</si>
  <si>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</si>
  <si>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</si>
  <si>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</si>
  <si>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</si>
  <si>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</si>
  <si>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</si>
  <si>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</si>
  <si>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</si>
  <si>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</si>
  <si>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</si>
  <si>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</si>
  <si>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</si>
  <si>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</si>
  <si>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</si>
  <si>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</si>
  <si>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</si>
  <si>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</si>
  <si>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</si>
  <si>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</si>
  <si>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</si>
  <si>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</si>
  <si>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</si>
  <si>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</si>
  <si>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</si>
  <si>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</si>
  <si>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</si>
  <si>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</si>
  <si>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</si>
  <si>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</si>
  <si>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</si>
  <si>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</si>
  <si>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</si>
  <si>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</si>
  <si>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</si>
  <si>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</si>
  <si>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</si>
  <si>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</si>
  <si>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</si>
  <si>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</si>
  <si>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</si>
  <si>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</si>
  <si>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</si>
  <si>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</si>
  <si>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</si>
  <si>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</si>
  <si>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</si>
  <si>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</si>
  <si>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</si>
  <si>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</si>
  <si>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</si>
  <si>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</si>
  <si>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</si>
  <si>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</si>
  <si>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</si>
  <si>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</si>
  <si>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</si>
  <si>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</si>
  <si>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</si>
  <si>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</si>
  <si>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</si>
  <si>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</si>
  <si>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</si>
  <si>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</si>
  <si>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</si>
  <si>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</si>
  <si>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</si>
  <si>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</si>
  <si>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</si>
  <si>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</si>
  <si>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</si>
  <si>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</si>
  <si>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</si>
  <si>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</si>
  <si>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</si>
  <si>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</si>
  <si>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</si>
  <si>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</si>
  <si>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</si>
  <si>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</si>
  <si>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</si>
  <si>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</si>
  <si>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</si>
  <si>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</si>
  <si>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</si>
  <si>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</si>
  <si>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</si>
  <si>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</si>
  <si>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</si>
  <si>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</si>
  <si>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</si>
  <si>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</si>
  <si>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</si>
  <si>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</si>
  <si>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</si>
  <si>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</si>
  <si>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</si>
  <si>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</si>
  <si>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</si>
  <si>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</si>
  <si>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</si>
  <si>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</si>
  <si>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</si>
  <si>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</si>
  <si>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</si>
  <si>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</si>
  <si>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</si>
  <si>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</si>
  <si>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</si>
  <si>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</si>
  <si>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</si>
  <si>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</si>
  <si>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</si>
  <si>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</si>
  <si>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</si>
  <si>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</si>
  <si>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</si>
  <si>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</si>
  <si>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</si>
  <si>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</si>
  <si>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</si>
  <si>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</si>
  <si>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</si>
  <si>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</si>
  <si>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</si>
  <si>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</si>
  <si>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</si>
  <si>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</si>
  <si>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</si>
  <si>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</si>
  <si>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</si>
  <si>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</si>
  <si>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</si>
  <si>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</si>
  <si>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</si>
  <si>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</si>
  <si>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</si>
  <si>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</si>
  <si>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</si>
  <si>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</si>
  <si>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</si>
  <si>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</si>
  <si>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</si>
  <si>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</si>
  <si>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</si>
  <si>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</si>
  <si>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</si>
  <si>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</si>
  <si>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</si>
  <si>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</si>
  <si>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</si>
  <si>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</si>
  <si>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</si>
  <si>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</si>
  <si>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</si>
  <si>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</si>
  <si>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</si>
  <si>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</si>
  <si>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</si>
  <si>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</si>
  <si>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</si>
  <si>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</si>
  <si>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</si>
  <si>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</si>
  <si>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</si>
  <si>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</si>
  <si>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</si>
  <si>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</si>
  <si>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</si>
  <si>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</si>
  <si>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</si>
  <si>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</si>
  <si>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</si>
  <si>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</si>
  <si>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</si>
  <si>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</si>
  <si>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</si>
  <si>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</si>
  <si>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</si>
  <si>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</si>
  <si>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</si>
  <si>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</si>
  <si>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</si>
  <si>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</si>
  <si>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</si>
  <si>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</si>
  <si>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</si>
  <si>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</si>
  <si>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</si>
  <si>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</si>
  <si>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</si>
  <si>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</si>
  <si>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</si>
  <si>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</si>
  <si>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</si>
  <si>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</si>
  <si>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</si>
  <si>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</si>
  <si>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</si>
  <si>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</si>
  <si>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</si>
  <si>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</si>
  <si>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</si>
  <si>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</si>
  <si>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</si>
  <si>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</si>
  <si>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</si>
  <si>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</si>
  <si>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</si>
  <si>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</si>
  <si>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</si>
  <si>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</si>
  <si>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</si>
  <si>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</si>
  <si>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</si>
  <si>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</si>
  <si>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</si>
  <si>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</si>
  <si>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</si>
  <si>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</si>
  <si>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</si>
  <si>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</si>
  <si>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</si>
  <si>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</si>
  <si>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</si>
  <si>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</si>
  <si>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</si>
  <si>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</si>
  <si>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</si>
  <si>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</si>
  <si>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</si>
  <si>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</si>
  <si>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</si>
  <si>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</si>
  <si>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</si>
  <si>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</si>
  <si>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</si>
  <si>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</si>
  <si>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</si>
  <si>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</si>
  <si>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</si>
  <si>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</si>
  <si>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</si>
  <si>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</si>
  <si>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</si>
  <si>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</si>
  <si>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</si>
  <si>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</si>
  <si>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</si>
  <si>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</si>
  <si>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</si>
  <si>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</si>
  <si>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</si>
  <si>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</si>
  <si>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</si>
  <si>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</si>
  <si>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</si>
  <si>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</si>
  <si>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</si>
  <si>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</si>
  <si>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</si>
  <si>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</si>
  <si>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</si>
  <si>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</si>
  <si>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</si>
  <si>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</si>
  <si>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</si>
  <si>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</si>
  <si>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</si>
  <si>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</si>
  <si>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</si>
  <si>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</si>
  <si>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</si>
  <si>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</si>
  <si>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</si>
  <si>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</si>
  <si>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</si>
  <si>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</si>
  <si>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</si>
  <si>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</si>
  <si>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</si>
  <si>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</si>
  <si>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</si>
  <si>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</si>
  <si>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</si>
  <si>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</si>
  <si>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</si>
  <si>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</si>
  <si>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</si>
  <si>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</si>
  <si>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</si>
  <si>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</si>
  <si>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</si>
  <si>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</si>
  <si>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</si>
  <si>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</si>
  <si>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</si>
  <si>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</si>
  <si>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</si>
  <si>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</si>
  <si>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</si>
  <si>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</si>
  <si>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</si>
  <si>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</si>
  <si>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</si>
  <si>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</si>
  <si>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</si>
  <si>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</si>
  <si>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</si>
  <si>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</si>
  <si>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</si>
  <si>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</si>
  <si>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</si>
  <si>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</si>
  <si>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</si>
  <si>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</si>
  <si>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</si>
  <si>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</si>
  <si>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</si>
  <si>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</si>
  <si>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</si>
  <si>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</si>
  <si>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</si>
  <si>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</si>
  <si>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</si>
  <si>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</si>
  <si>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</si>
  <si>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</si>
  <si>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</si>
  <si>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</si>
  <si>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</si>
  <si>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</si>
  <si>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</si>
  <si>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</si>
  <si>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</si>
  <si>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</si>
  <si>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</si>
  <si>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</si>
  <si>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</si>
  <si>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</si>
  <si>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</si>
  <si>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</si>
  <si>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</si>
  <si>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</si>
  <si>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</si>
  <si>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</si>
  <si>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</si>
  <si>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</si>
  <si>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</si>
  <si>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</si>
  <si>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</si>
  <si>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</si>
  <si>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</si>
  <si>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</si>
  <si>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</si>
  <si>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</si>
  <si>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</si>
  <si>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</si>
  <si>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</si>
  <si>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</si>
  <si>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</si>
  <si>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</si>
  <si>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</si>
  <si>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</si>
  <si>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</si>
  <si>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</si>
  <si>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</si>
  <si>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</si>
  <si>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</si>
  <si>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</si>
  <si>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</si>
  <si>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</si>
  <si>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</si>
  <si>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</si>
  <si>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</si>
  <si>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</si>
  <si>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</si>
  <si>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</si>
  <si>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</si>
  <si>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</si>
  <si>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</si>
  <si>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</si>
  <si>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</si>
  <si>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</si>
  <si>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</si>
  <si>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</si>
  <si>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</si>
  <si>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</si>
  <si>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</si>
  <si>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</si>
  <si>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</si>
  <si>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</si>
  <si>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</si>
  <si>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</si>
  <si>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</si>
  <si>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</si>
  <si>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</si>
  <si>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</si>
  <si>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</si>
  <si>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</si>
  <si>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</si>
  <si>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</si>
  <si>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</si>
  <si>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</si>
  <si>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</si>
  <si>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</si>
  <si>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</si>
  <si>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</si>
  <si>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</si>
  <si>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</si>
  <si>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</si>
  <si>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</si>
  <si>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</si>
  <si>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</si>
  <si>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</si>
  <si>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</si>
  <si>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</si>
  <si>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</si>
  <si>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</si>
  <si>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</si>
  <si>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</si>
  <si>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</si>
  <si>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</si>
  <si>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</si>
  <si>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</si>
  <si>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</si>
  <si>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</si>
  <si>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</si>
  <si>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</si>
  <si>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</si>
  <si>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</si>
  <si>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</si>
  <si>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</si>
  <si>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</si>
  <si>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</si>
  <si>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</si>
  <si>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</si>
  <si>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</si>
  <si>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</si>
  <si>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</si>
  <si>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</si>
  <si>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</si>
  <si>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</si>
  <si>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</si>
  <si>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</si>
  <si>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</si>
  <si>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</si>
  <si>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</si>
  <si>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</si>
  <si>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</si>
  <si>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</si>
  <si>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</si>
  <si>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</si>
  <si>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</si>
  <si>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</si>
  <si>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</si>
  <si>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</si>
  <si>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</si>
  <si>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</si>
  <si>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</si>
  <si>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</si>
  <si>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</si>
  <si>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</si>
  <si>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</si>
  <si>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</si>
  <si>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</si>
  <si>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</si>
  <si>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</si>
  <si>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</si>
  <si>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</si>
  <si>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</si>
  <si>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</si>
  <si>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</si>
  <si>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</si>
  <si>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</si>
  <si>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</si>
  <si>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</si>
  <si>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</si>
  <si>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</si>
  <si>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</si>
  <si>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</si>
  <si>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</si>
  <si>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</si>
  <si>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</si>
  <si>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</si>
  <si>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</si>
  <si>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</si>
  <si>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</si>
  <si>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</si>
  <si>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</si>
  <si>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</si>
  <si>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</si>
  <si>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</si>
  <si>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</si>
  <si>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</si>
  <si>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</si>
  <si>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</si>
  <si>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</si>
  <si>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</si>
  <si>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</si>
  <si>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</si>
  <si>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</si>
  <si>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</si>
  <si>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</si>
  <si>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</si>
  <si>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</si>
  <si>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</si>
  <si>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</si>
  <si>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</si>
  <si>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</si>
  <si>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</si>
  <si>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</si>
  <si>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</si>
  <si>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</si>
  <si>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</si>
  <si>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</si>
  <si>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</si>
  <si>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</si>
  <si>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</si>
  <si>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</si>
  <si>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</si>
  <si>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</si>
  <si>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</si>
  <si>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</si>
  <si>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</si>
  <si>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</si>
  <si>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</si>
  <si>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</si>
  <si>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</si>
  <si>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</si>
  <si>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</si>
  <si>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</si>
  <si>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</si>
  <si>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</si>
  <si>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</si>
  <si>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</si>
  <si>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</si>
  <si>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</si>
  <si>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</si>
  <si>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</si>
  <si>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</si>
  <si>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</si>
  <si>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</si>
  <si>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</si>
  <si>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</si>
  <si>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</si>
  <si>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</si>
  <si>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</si>
  <si>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</si>
  <si>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</si>
  <si>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</si>
  <si>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</si>
  <si>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</si>
  <si>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</si>
  <si>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</si>
  <si>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</si>
  <si>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</si>
  <si>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</si>
  <si>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</si>
  <si>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</si>
  <si>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</si>
  <si>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</si>
  <si>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</si>
  <si>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</si>
  <si>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</si>
  <si>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</si>
  <si>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</si>
  <si>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</si>
  <si>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</si>
  <si>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</si>
  <si>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</si>
  <si>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</si>
  <si>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</si>
  <si>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</si>
  <si>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</si>
  <si>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</si>
  <si>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</si>
  <si>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</si>
  <si>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</si>
  <si>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</si>
  <si>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</si>
  <si>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</si>
  <si>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</si>
  <si>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</si>
  <si>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</si>
  <si>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</si>
  <si>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</si>
  <si>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</si>
  <si>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</si>
  <si>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</si>
  <si>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</si>
  <si>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</si>
  <si>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</si>
  <si>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</si>
  <si>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</si>
  <si>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</si>
  <si>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</si>
  <si>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</si>
  <si>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</si>
  <si>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</si>
  <si>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</si>
  <si>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</si>
  <si>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</si>
  <si>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</si>
  <si>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</si>
  <si>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</si>
  <si>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</si>
  <si>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</si>
  <si>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</si>
  <si>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</si>
  <si>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</si>
  <si>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</si>
  <si>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</si>
  <si>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</si>
  <si>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</si>
  <si>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</si>
  <si>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</si>
  <si>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</si>
  <si>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</si>
  <si>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</si>
  <si>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</si>
  <si>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</si>
  <si>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</si>
  <si>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</si>
  <si>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</si>
  <si>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</si>
  <si>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</si>
  <si>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</si>
  <si>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</si>
  <si>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</si>
  <si>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</si>
  <si>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</si>
  <si>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</si>
  <si>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</si>
  <si>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</si>
  <si>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</si>
  <si>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</si>
  <si>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</si>
  <si>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</si>
  <si>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</si>
  <si>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</si>
  <si>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</si>
  <si>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</si>
  <si>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</si>
  <si>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</si>
  <si>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</si>
  <si>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</si>
  <si>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</si>
  <si>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</si>
  <si>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</si>
  <si>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</si>
  <si>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</si>
  <si>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</si>
  <si>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</si>
  <si>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</si>
  <si>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</si>
  <si>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</si>
  <si>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</si>
  <si>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</si>
  <si>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</si>
  <si>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</si>
  <si>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</si>
  <si>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</si>
  <si>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</si>
  <si>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</si>
  <si>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</si>
  <si>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</si>
  <si>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</si>
  <si>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</si>
  <si>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</si>
  <si>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</si>
  <si>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</si>
  <si>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</si>
  <si>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</si>
  <si>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</si>
  <si>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</si>
  <si>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</si>
  <si>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</si>
  <si>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</si>
  <si>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</si>
  <si>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</si>
  <si>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</si>
  <si>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</si>
  <si>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</si>
  <si>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</si>
  <si>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</si>
  <si>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</si>
  <si>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</si>
  <si>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</si>
  <si>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</si>
  <si>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</si>
  <si>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</si>
  <si>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</si>
  <si>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</si>
  <si>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</si>
  <si>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</si>
  <si>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</si>
  <si>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</si>
  <si>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</si>
  <si>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</si>
  <si>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</si>
  <si>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</si>
  <si>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</si>
  <si>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</si>
  <si>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</si>
  <si>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</si>
  <si>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</si>
  <si>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</si>
  <si>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</si>
  <si>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</si>
  <si>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</si>
  <si>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</si>
  <si>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</si>
  <si>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</si>
  <si>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</si>
  <si>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</si>
  <si>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</si>
  <si>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</si>
  <si>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</si>
  <si>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</si>
  <si>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</si>
  <si>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</si>
  <si>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</si>
  <si>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</si>
  <si>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</si>
  <si>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</si>
  <si>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</si>
  <si>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</si>
  <si>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</si>
  <si>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</si>
  <si>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</si>
  <si>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</si>
  <si>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</si>
  <si>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</si>
  <si>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</si>
  <si>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</si>
  <si>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</si>
  <si>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</si>
  <si>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</si>
  <si>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</si>
  <si>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</si>
  <si>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</si>
  <si>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</si>
  <si>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</si>
  <si>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</si>
  <si>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</si>
  <si>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</si>
  <si>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</si>
  <si>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</si>
  <si>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</si>
  <si>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</si>
  <si>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</si>
  <si>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</si>
  <si>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</si>
  <si>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</si>
  <si>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</si>
  <si>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</si>
  <si>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</si>
  <si>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</si>
  <si>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</si>
  <si>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</si>
  <si>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</si>
  <si>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</si>
  <si>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</si>
  <si>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</si>
  <si>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</si>
  <si>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</si>
  <si>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</si>
  <si>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</si>
  <si>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</si>
  <si>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</si>
  <si>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</si>
  <si>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</si>
  <si>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</si>
  <si>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</si>
  <si>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</si>
  <si>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</si>
  <si>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</si>
  <si>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</si>
  <si>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</si>
  <si>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</si>
  <si>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</si>
  <si>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</si>
  <si>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</si>
  <si>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</si>
  <si>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</si>
  <si>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</si>
  <si>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</si>
  <si>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</si>
  <si>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</si>
  <si>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</si>
  <si>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</si>
  <si>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</si>
  <si>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</si>
  <si>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</si>
  <si>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</si>
  <si>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</si>
  <si>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</si>
  <si>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</si>
  <si>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</si>
  <si>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</si>
  <si>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</si>
  <si>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</si>
  <si>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</si>
  <si>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</si>
  <si>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</si>
  <si>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</si>
  <si>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</si>
  <si>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</si>
  <si>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</si>
  <si>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</si>
  <si>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</si>
  <si>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</si>
  <si>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</si>
  <si>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</si>
  <si>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</si>
  <si>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</si>
  <si>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</si>
  <si>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</si>
  <si>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</si>
  <si>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</si>
  <si>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</si>
  <si>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</si>
  <si>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</si>
  <si>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</si>
  <si>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</si>
  <si>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</si>
  <si>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</si>
  <si>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</si>
  <si>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</si>
  <si>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</si>
  <si>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</si>
  <si>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</si>
  <si>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</si>
  <si>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</si>
  <si>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</si>
  <si>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</si>
  <si>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</si>
  <si>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</si>
  <si>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</si>
  <si>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</si>
  <si>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</si>
  <si>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</si>
  <si>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</si>
  <si>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</si>
  <si>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</si>
  <si>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</si>
  <si>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</si>
  <si>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</si>
  <si>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</si>
  <si>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</si>
  <si>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</si>
  <si>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</si>
  <si>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</si>
  <si>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</si>
  <si>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</si>
  <si>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</si>
  <si>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</si>
  <si>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</si>
  <si>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</si>
  <si>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</si>
  <si>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</si>
  <si>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</si>
  <si>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</si>
  <si>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</si>
  <si>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</si>
  <si>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</si>
  <si>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</si>
  <si>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</si>
  <si>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</si>
  <si>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</si>
  <si>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</si>
  <si>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</si>
  <si>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</si>
  <si>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</si>
  <si>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</si>
  <si>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</si>
  <si>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</si>
  <si>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</si>
  <si>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</si>
  <si>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</si>
  <si>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</si>
  <si>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</si>
  <si>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</si>
  <si>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</si>
  <si>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</si>
  <si>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</si>
  <si>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</si>
  <si>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</si>
  <si>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</si>
  <si>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</si>
  <si>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</si>
  <si>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</si>
  <si>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</si>
  <si>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</si>
  <si>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</si>
  <si>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</si>
  <si>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</si>
  <si>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</si>
  <si>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</si>
  <si>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</si>
  <si>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</si>
  <si>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</si>
  <si>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</si>
  <si>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</si>
  <si>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</si>
  <si>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</si>
  <si>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</si>
  <si>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</si>
  <si>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</si>
  <si>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</si>
  <si>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</si>
  <si>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</si>
  <si>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</si>
  <si>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</si>
  <si>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</si>
  <si>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</si>
  <si>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</si>
  <si>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</si>
  <si>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</si>
  <si>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</si>
  <si>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</si>
  <si>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</si>
  <si>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</si>
  <si>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</si>
  <si>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</si>
  <si>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</si>
  <si>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</si>
  <si>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</si>
  <si>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</si>
  <si>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</si>
  <si>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</si>
  <si>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</si>
  <si>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</si>
  <si>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</si>
  <si>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</si>
  <si>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</si>
  <si>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</si>
  <si>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</si>
  <si>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</si>
  <si>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</si>
  <si>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</si>
  <si>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</si>
  <si>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</si>
  <si>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</si>
  <si>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</si>
  <si>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</si>
  <si>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</si>
  <si>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</si>
  <si>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</si>
  <si>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</si>
  <si>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</si>
  <si>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</si>
  <si>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</si>
  <si>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</si>
  <si>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</si>
  <si>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</si>
  <si>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</si>
  <si>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</si>
  <si>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</si>
  <si>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</si>
  <si>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</si>
  <si>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</si>
  <si>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</si>
  <si>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</si>
  <si>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</si>
  <si>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</si>
  <si>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</si>
  <si>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</si>
  <si>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</si>
  <si>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</si>
  <si>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</si>
  <si>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</si>
  <si>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</si>
  <si>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</si>
  <si>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</si>
  <si>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</si>
  <si>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</si>
  <si>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</si>
  <si>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</si>
  <si>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</si>
  <si>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</si>
  <si>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</si>
  <si>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</si>
  <si>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</si>
  <si>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</si>
  <si>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</si>
  <si>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</si>
  <si>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</si>
  <si>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</si>
  <si>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</si>
  <si>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</si>
  <si>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</si>
  <si>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</si>
  <si>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</si>
  <si>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</si>
  <si>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</si>
  <si>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</si>
  <si>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</si>
  <si>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</si>
  <si>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</si>
  <si>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</si>
  <si>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</si>
  <si>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</si>
  <si>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</si>
  <si>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</si>
  <si>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</si>
  <si>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</si>
  <si>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</si>
  <si>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</si>
  <si>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</si>
  <si>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</si>
  <si>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</si>
  <si>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</si>
  <si>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</si>
  <si>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</si>
  <si>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</si>
  <si>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</si>
  <si>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</si>
  <si>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</si>
  <si>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</si>
  <si>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</si>
  <si>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</si>
  <si>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</si>
  <si>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</si>
  <si>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</si>
  <si>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</si>
  <si>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</si>
  <si>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</si>
  <si>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</si>
  <si>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</si>
  <si>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</si>
  <si>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</si>
  <si>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</si>
  <si>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</si>
  <si>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</si>
  <si>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</si>
  <si>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</si>
  <si>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</si>
  <si>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</si>
  <si>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</si>
  <si>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</si>
  <si>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</si>
  <si>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</si>
  <si>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</si>
  <si>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</si>
  <si>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</si>
  <si>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</si>
  <si>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</si>
  <si>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</si>
  <si>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</si>
  <si>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</si>
  <si>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</si>
  <si>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</si>
  <si>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</si>
  <si>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</si>
  <si>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</si>
  <si>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</si>
  <si>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</si>
  <si>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</si>
  <si>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</si>
  <si>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</si>
  <si>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</si>
  <si>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</si>
  <si>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</si>
  <si>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</si>
  <si>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</si>
  <si>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</si>
  <si>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</si>
  <si>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</si>
  <si>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</si>
  <si>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</si>
  <si>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</si>
  <si>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</si>
  <si>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</si>
  <si>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</si>
  <si>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</si>
  <si>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</si>
  <si>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</si>
  <si>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</si>
  <si>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</si>
  <si>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</si>
  <si>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</si>
  <si>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</si>
  <si>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</si>
  <si>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</si>
  <si>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</si>
  <si>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</si>
  <si>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</si>
  <si>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</si>
  <si>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</si>
  <si>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</si>
  <si>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</si>
  <si>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</si>
  <si>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</si>
  <si>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</si>
  <si>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</si>
  <si>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</si>
  <si>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</si>
  <si>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</si>
  <si>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</si>
  <si>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</si>
  <si>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</si>
  <si>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</si>
  <si>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</si>
  <si>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</si>
  <si>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</si>
  <si>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</si>
  <si>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</si>
  <si>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</si>
  <si>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</si>
  <si>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</si>
  <si>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</si>
  <si>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</si>
  <si>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</si>
  <si>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</si>
  <si>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</si>
  <si>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</si>
  <si>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</si>
  <si>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</si>
  <si>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</si>
  <si>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</si>
  <si>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</si>
  <si>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</si>
  <si>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</si>
  <si>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</si>
  <si>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</si>
  <si>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</si>
  <si>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</si>
  <si>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</si>
  <si>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</si>
  <si>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</si>
  <si>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</si>
  <si>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</si>
  <si>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</si>
  <si>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</si>
  <si>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</si>
  <si>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</si>
  <si>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</si>
  <si>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</si>
  <si>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</si>
  <si>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</si>
  <si>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</si>
  <si>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</si>
  <si>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</si>
  <si>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</si>
  <si>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</si>
  <si>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</si>
  <si>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</si>
  <si>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</si>
  <si>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</si>
  <si>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</si>
  <si>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</si>
  <si>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</si>
  <si>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</si>
  <si>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</si>
  <si>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</si>
  <si>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</si>
  <si>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</si>
  <si>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</si>
  <si>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</si>
  <si>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</si>
  <si>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</si>
  <si>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</si>
  <si>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</si>
  <si>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</si>
  <si>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</si>
  <si>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</si>
  <si>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</si>
  <si>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</si>
  <si>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</si>
  <si>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</si>
  <si>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</si>
  <si>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</si>
  <si>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</si>
  <si>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</si>
  <si>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</si>
  <si>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</si>
  <si>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</si>
  <si>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</si>
  <si>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</si>
  <si>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</si>
  <si>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</si>
  <si>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</si>
  <si>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</si>
  <si>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</si>
  <si>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</si>
  <si>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</si>
  <si>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</si>
  <si>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</si>
  <si>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</si>
  <si>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</si>
  <si>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</si>
  <si>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</si>
  <si>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</si>
  <si>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</si>
  <si>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</si>
  <si>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</si>
  <si>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</si>
  <si>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</si>
  <si>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</si>
  <si>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</si>
  <si>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</si>
  <si>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</si>
  <si>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</si>
  <si>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</si>
  <si>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</si>
  <si>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</si>
  <si>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</si>
  <si>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</si>
  <si>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</si>
  <si>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</si>
  <si>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</si>
  <si>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</si>
  <si>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</si>
  <si>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</si>
  <si>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</si>
  <si>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</si>
  <si>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</si>
  <si>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</si>
  <si>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</si>
  <si>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</si>
  <si>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</si>
  <si>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</si>
  <si>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</si>
  <si>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</si>
  <si>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</si>
  <si>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</si>
  <si>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</si>
  <si>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</si>
  <si>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</si>
  <si>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</si>
  <si>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</si>
  <si>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</si>
  <si>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</si>
  <si>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</si>
  <si>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</si>
  <si>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</si>
  <si>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</si>
  <si>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</si>
  <si>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</si>
  <si>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</si>
  <si>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</si>
  <si>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</si>
  <si>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</si>
  <si>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</si>
  <si>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</si>
  <si>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</si>
  <si>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</si>
  <si>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</si>
  <si>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</si>
  <si>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</si>
  <si>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</si>
  <si>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</si>
  <si>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</si>
  <si>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</si>
  <si>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</si>
  <si>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</si>
  <si>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</si>
  <si>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</si>
  <si>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</si>
  <si>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</si>
  <si>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</si>
  <si>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</si>
  <si>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</si>
  <si>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</si>
  <si>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</si>
  <si>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</si>
  <si>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</si>
  <si>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</si>
  <si>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</si>
  <si>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</si>
  <si>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</si>
  <si>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</si>
  <si>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</si>
  <si>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</si>
  <si>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</si>
  <si>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</si>
  <si>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</si>
  <si>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</si>
  <si>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</si>
  <si>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</si>
  <si>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</si>
  <si>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</si>
  <si>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</si>
  <si>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</si>
  <si>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</si>
  <si>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</si>
  <si>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</si>
  <si>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</si>
  <si>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</si>
  <si>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</si>
  <si>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</si>
  <si>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</si>
  <si>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</si>
  <si>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</si>
  <si>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</si>
  <si>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</si>
  <si>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</si>
  <si>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</si>
  <si>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</si>
  <si>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</si>
  <si>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</si>
  <si>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</si>
  <si>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</si>
  <si>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</si>
  <si>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</si>
  <si>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</si>
  <si>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</si>
  <si>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</si>
  <si>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</si>
  <si>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</si>
  <si>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</si>
  <si>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</si>
  <si>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</si>
  <si>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</si>
  <si>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</si>
  <si>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</si>
  <si>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</si>
  <si>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</si>
  <si>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</si>
  <si>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</si>
  <si>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</si>
  <si>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</si>
  <si>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</si>
  <si>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</si>
  <si>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</si>
  <si>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</si>
  <si>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</si>
  <si>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</si>
  <si>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</si>
  <si>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</si>
  <si>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</si>
  <si>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</si>
  <si>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</si>
  <si>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</si>
  <si>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</si>
  <si>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</si>
  <si>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</si>
  <si>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</si>
  <si>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</si>
  <si>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</si>
  <si>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</si>
  <si>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</si>
  <si>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</si>
  <si>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</si>
  <si>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</si>
  <si>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</si>
  <si>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</si>
  <si>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</si>
  <si>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</si>
  <si>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</si>
  <si>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</si>
  <si>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</si>
  <si>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</si>
  <si>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</si>
  <si>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</si>
  <si>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</si>
  <si>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</si>
  <si>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</si>
  <si>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</si>
  <si>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</si>
  <si>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</si>
  <si>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</si>
  <si>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</si>
  <si>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</si>
  <si>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</si>
  <si>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</si>
  <si>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</si>
  <si>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</si>
  <si>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</si>
  <si>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</si>
  <si>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</si>
  <si>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</si>
  <si>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</si>
  <si>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</si>
  <si>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</si>
  <si>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</si>
  <si>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</si>
  <si>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</si>
  <si>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</si>
  <si>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</si>
  <si>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</si>
  <si>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</si>
  <si>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</si>
  <si>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</si>
  <si>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</si>
  <si>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</si>
  <si>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</si>
  <si>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</si>
  <si>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</si>
  <si>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</si>
  <si>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</si>
  <si>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</si>
  <si>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</si>
  <si>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</si>
  <si>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</si>
  <si>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</si>
  <si>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</si>
  <si>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</si>
  <si>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</si>
  <si>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</si>
  <si>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</si>
  <si>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</si>
  <si>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</si>
  <si>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</si>
  <si>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</si>
  <si>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</si>
  <si>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</si>
  <si>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</si>
  <si>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</si>
  <si>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</si>
  <si>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</si>
  <si>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</si>
  <si>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</si>
  <si>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</si>
  <si>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</si>
  <si>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</si>
  <si>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</si>
  <si>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</si>
  <si>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</si>
  <si>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</si>
  <si>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</si>
  <si>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</si>
  <si>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</si>
  <si>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</si>
  <si>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</si>
  <si>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</si>
  <si>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</si>
  <si>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</si>
  <si>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</si>
  <si>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</si>
  <si>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</si>
  <si>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</si>
  <si>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</si>
  <si>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</si>
  <si>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</si>
  <si>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</si>
  <si>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</si>
  <si>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</si>
  <si>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</si>
  <si>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</si>
  <si>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</si>
  <si>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</si>
  <si>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</si>
  <si>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</si>
  <si>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</si>
  <si>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</si>
  <si>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</si>
  <si>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</si>
  <si>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</si>
  <si>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</si>
  <si>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</si>
  <si>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</si>
  <si>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</si>
  <si>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</si>
  <si>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</si>
  <si>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</si>
  <si>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</si>
  <si>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</si>
  <si>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</si>
  <si>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</si>
  <si>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</si>
  <si>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</si>
  <si>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</si>
  <si>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</si>
  <si>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</si>
  <si>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</si>
  <si>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</si>
  <si>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</si>
  <si>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</si>
  <si>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</si>
  <si>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</si>
  <si>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</si>
  <si>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</si>
  <si>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</si>
  <si>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</si>
  <si>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</si>
  <si>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</si>
  <si>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</si>
  <si>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</si>
  <si>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</si>
  <si>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</si>
  <si>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</si>
  <si>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</si>
  <si>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</si>
  <si>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</si>
  <si>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</si>
  <si>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</si>
  <si>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</si>
  <si>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</si>
  <si>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</si>
  <si>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</si>
  <si>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</si>
  <si>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</si>
  <si>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</si>
  <si>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</si>
  <si>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</si>
  <si>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</si>
  <si>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</si>
  <si>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</si>
  <si>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</si>
  <si>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</si>
  <si>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</si>
  <si>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</si>
  <si>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</si>
  <si>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</si>
  <si>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</si>
  <si>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</si>
  <si>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</si>
  <si>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</si>
  <si>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</si>
  <si>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</si>
  <si>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</si>
  <si>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</si>
  <si>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</si>
  <si>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</si>
  <si>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</si>
  <si>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</si>
  <si>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</si>
  <si>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</si>
  <si>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</si>
  <si>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</si>
  <si>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</si>
  <si>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</si>
  <si>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</si>
  <si>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</si>
  <si>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</si>
  <si>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</si>
  <si>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</si>
  <si>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</si>
  <si>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</si>
  <si>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</si>
  <si>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</si>
  <si>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</si>
  <si>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</si>
  <si>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</si>
  <si>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</si>
  <si>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</si>
  <si>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</si>
  <si>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</si>
  <si>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</si>
  <si>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</si>
  <si>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</si>
  <si>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</si>
  <si>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</si>
  <si>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</si>
  <si>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</si>
  <si>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</si>
  <si>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</si>
  <si>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</si>
  <si>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</si>
  <si>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</si>
  <si>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</si>
  <si>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</si>
  <si>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</si>
  <si>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</si>
  <si>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</si>
  <si>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</si>
  <si>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</si>
  <si>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</si>
  <si>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</si>
  <si>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</si>
  <si>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</si>
  <si>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</si>
  <si>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</si>
  <si>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</si>
  <si>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</si>
  <si>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</si>
  <si>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</si>
  <si>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</si>
  <si>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</si>
  <si>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</si>
  <si>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</si>
  <si>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</si>
  <si>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</si>
  <si>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</si>
  <si>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</si>
  <si>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</si>
  <si>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</si>
  <si>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</si>
  <si>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</si>
  <si>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</si>
  <si>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</si>
  <si>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</si>
  <si>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</si>
  <si>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</si>
  <si>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</si>
  <si>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</si>
  <si>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</si>
  <si>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</si>
  <si>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</si>
  <si>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</si>
  <si>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</si>
  <si>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</si>
  <si>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</si>
  <si>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</si>
  <si>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</si>
  <si>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</si>
  <si>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</si>
  <si>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</si>
  <si>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</si>
  <si>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</si>
  <si>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</si>
  <si>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</si>
  <si>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</si>
  <si>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</si>
  <si>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</si>
  <si>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</si>
  <si>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</si>
  <si>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</si>
  <si>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</si>
  <si>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</si>
  <si>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</si>
  <si>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</si>
  <si>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</si>
  <si>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</si>
  <si>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</si>
  <si>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</si>
  <si>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</si>
  <si>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</si>
  <si>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</si>
  <si>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</si>
  <si>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</si>
  <si>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</si>
  <si>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</si>
  <si>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</si>
  <si>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</si>
  <si>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</si>
  <si>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</si>
  <si>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</si>
  <si>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</si>
  <si>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</si>
  <si>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</si>
  <si>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</si>
  <si>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</si>
  <si>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</si>
  <si>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</si>
  <si>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</si>
  <si>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</si>
  <si>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</si>
  <si>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</si>
  <si>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</si>
  <si>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</si>
  <si>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</si>
  <si>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</si>
  <si>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</si>
  <si>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</si>
  <si>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</si>
  <si>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</si>
  <si>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</si>
  <si>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</si>
  <si>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</si>
  <si>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</si>
  <si>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</si>
  <si>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</si>
  <si>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</si>
  <si>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</si>
  <si>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</si>
  <si>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</si>
  <si>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</si>
  <si>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</si>
  <si>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</si>
  <si>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</si>
  <si>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</si>
  <si>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</si>
  <si>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</si>
  <si>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</si>
  <si>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</si>
  <si>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</si>
  <si>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</si>
  <si>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</si>
  <si>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</si>
  <si>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</si>
  <si>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</si>
  <si>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</si>
  <si>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</si>
  <si>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</si>
  <si>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</si>
  <si>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</si>
  <si>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</si>
  <si>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</si>
  <si>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</si>
  <si>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</si>
  <si>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</si>
  <si>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</si>
  <si>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</si>
  <si>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</si>
  <si>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</si>
  <si>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</si>
  <si>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</si>
  <si>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</si>
  <si>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</si>
  <si>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</si>
  <si>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</si>
  <si>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</si>
  <si>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</si>
  <si>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</si>
  <si>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</si>
  <si>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</si>
  <si>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</si>
  <si>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</si>
  <si>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</si>
  <si>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</si>
  <si>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</si>
  <si>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</si>
  <si>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</si>
  <si>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</si>
  <si>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</si>
  <si>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</si>
  <si>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</si>
  <si>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</si>
  <si>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</si>
  <si>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</si>
  <si>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</si>
  <si>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</si>
  <si>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</si>
  <si>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</si>
  <si>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</si>
  <si>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</si>
  <si>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</si>
  <si>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</si>
  <si>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</si>
  <si>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</si>
  <si>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</si>
  <si>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</si>
  <si>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</si>
  <si>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</si>
  <si>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</si>
  <si>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</si>
  <si>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</si>
  <si>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</si>
  <si>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</si>
  <si>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</si>
  <si>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</si>
  <si>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</si>
  <si>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</si>
  <si>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</si>
  <si>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</si>
  <si>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</si>
  <si>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</si>
  <si>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</si>
  <si>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</si>
  <si>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</si>
  <si>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</si>
  <si>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</si>
  <si>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</si>
  <si>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</si>
  <si>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</si>
  <si>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</si>
  <si>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</si>
  <si>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</si>
  <si>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</si>
  <si>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</si>
  <si>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</si>
  <si>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</si>
  <si>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</si>
  <si>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</si>
  <si>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</si>
  <si>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</si>
  <si>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</si>
  <si>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</si>
  <si>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</si>
  <si>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</si>
  <si>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</si>
  <si>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</si>
  <si>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</si>
  <si>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</si>
  <si>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</si>
  <si>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</si>
  <si>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</si>
  <si>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</si>
  <si>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</si>
  <si>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</si>
  <si>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</si>
  <si>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</si>
  <si>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</si>
  <si>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</si>
  <si>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</si>
  <si>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</si>
  <si>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</si>
  <si>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</si>
  <si>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</si>
  <si>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</si>
  <si>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</si>
  <si>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</si>
  <si>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</si>
  <si>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</si>
  <si>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</si>
  <si>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</si>
  <si>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</si>
  <si>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</si>
  <si>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</si>
  <si>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</si>
  <si>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</si>
  <si>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</si>
  <si>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</si>
  <si>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</si>
  <si>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</si>
  <si>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</si>
  <si>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</si>
  <si>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</si>
  <si>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</si>
  <si>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</si>
  <si>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</si>
  <si>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</si>
  <si>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</si>
  <si>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</si>
  <si>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</si>
  <si>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</si>
  <si>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</si>
  <si>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</si>
  <si>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</si>
  <si>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</si>
  <si>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</si>
  <si>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</si>
  <si>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</si>
  <si>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</si>
  <si>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</si>
  <si>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</si>
  <si>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</si>
  <si>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</si>
  <si>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</si>
  <si>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</si>
  <si>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</si>
  <si>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</si>
  <si>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</si>
  <si>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</si>
  <si>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</si>
  <si>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</si>
  <si>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</si>
  <si>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</si>
  <si>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</si>
  <si>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</si>
  <si>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</si>
  <si>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</si>
  <si>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</si>
  <si>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</si>
  <si>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</si>
  <si>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</si>
  <si>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</si>
  <si>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</si>
  <si>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</si>
  <si>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</si>
  <si>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</si>
  <si>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</si>
  <si>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</si>
  <si>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</si>
  <si>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</si>
  <si>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</si>
  <si>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</si>
  <si>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</si>
  <si>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</si>
  <si>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</si>
  <si>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</si>
  <si>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</si>
  <si>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</si>
  <si>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</si>
  <si>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</si>
  <si>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</si>
  <si>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</si>
  <si>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</si>
  <si>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</si>
  <si>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</si>
  <si>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</si>
  <si>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</si>
  <si>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</si>
  <si>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</si>
  <si>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</si>
  <si>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</si>
  <si>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</si>
  <si>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</si>
  <si>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</si>
  <si>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</si>
  <si>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</si>
  <si>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</si>
  <si>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</si>
  <si>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</si>
  <si>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</si>
  <si>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</si>
  <si>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</si>
  <si>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</si>
  <si>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</si>
  <si>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</si>
  <si>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</si>
  <si>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</si>
  <si>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</si>
  <si>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</si>
  <si>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</si>
  <si>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</si>
  <si>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</si>
  <si>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</si>
  <si>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</si>
  <si>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</si>
  <si>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</si>
  <si>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</si>
  <si>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</si>
  <si>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</si>
  <si>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</si>
  <si>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</si>
  <si>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</si>
  <si>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</si>
  <si>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</si>
  <si>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</si>
  <si>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</si>
  <si>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</si>
  <si>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</si>
  <si>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</si>
  <si>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</si>
  <si>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</si>
  <si>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</si>
  <si>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</si>
  <si>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</si>
  <si>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</si>
  <si>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</si>
  <si>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</si>
  <si>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</si>
  <si>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</si>
  <si>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</si>
  <si>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</si>
  <si>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</si>
  <si>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</si>
  <si>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</si>
  <si>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</si>
  <si>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</si>
  <si>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</si>
  <si>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</si>
  <si>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</si>
  <si>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</si>
  <si>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</si>
  <si>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</si>
  <si>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</si>
  <si>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</si>
  <si>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</si>
  <si>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</si>
  <si>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</si>
  <si>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</si>
  <si>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</si>
  <si>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</si>
  <si>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</si>
  <si>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</si>
  <si>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</si>
  <si>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</si>
  <si>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</si>
  <si>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</si>
  <si>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</si>
  <si>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</si>
  <si>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</si>
  <si>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</si>
  <si>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</si>
  <si>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</si>
  <si>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</si>
  <si>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</si>
  <si>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</si>
  <si>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</si>
  <si>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</si>
  <si>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</si>
  <si>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</si>
  <si>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</si>
  <si>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</si>
  <si>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</si>
  <si>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</si>
  <si>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</si>
  <si>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</si>
  <si>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</si>
  <si>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</si>
  <si>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</si>
  <si>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</si>
  <si>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</si>
  <si>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</si>
  <si>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</si>
  <si>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</si>
  <si>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</si>
  <si>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</si>
  <si>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</si>
  <si>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</si>
  <si>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</si>
  <si>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</si>
  <si>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</si>
  <si>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</si>
  <si>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</si>
  <si>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</si>
  <si>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</si>
  <si>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</si>
  <si>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</si>
  <si>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</si>
  <si>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</si>
  <si>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</si>
  <si>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</si>
  <si>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</si>
  <si>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</si>
  <si>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</si>
  <si>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</si>
  <si>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</si>
  <si>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</si>
  <si>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</si>
  <si>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</si>
  <si>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</si>
  <si>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</si>
  <si>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</si>
  <si>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</si>
  <si>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</si>
  <si>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</si>
  <si>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</si>
  <si>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</si>
  <si>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</si>
  <si>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</si>
  <si>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</si>
  <si>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</si>
  <si>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</si>
  <si>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</si>
  <si>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</si>
  <si>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</si>
  <si>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</si>
  <si>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</si>
  <si>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</si>
  <si>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</si>
  <si>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</si>
  <si>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</si>
  <si>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</si>
  <si>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</si>
  <si>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</si>
  <si>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</si>
  <si>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</si>
  <si>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</si>
  <si>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</si>
  <si>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</si>
  <si>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</si>
  <si>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</si>
  <si>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</si>
  <si>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</si>
  <si>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</si>
  <si>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</si>
  <si>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</si>
  <si>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</si>
  <si>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</si>
  <si>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</si>
  <si>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</si>
  <si>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</si>
  <si>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</si>
  <si>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</si>
  <si>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</si>
  <si>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</si>
  <si>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</si>
  <si>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</si>
  <si>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</si>
  <si>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</si>
  <si>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</si>
  <si>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</si>
  <si>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</si>
  <si>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</si>
  <si>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</si>
  <si>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</si>
  <si>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</si>
  <si>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</si>
  <si>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</si>
  <si>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</si>
  <si>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</si>
  <si>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</si>
  <si>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</si>
  <si>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</si>
  <si>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</si>
  <si>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</si>
  <si>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</si>
  <si>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</si>
  <si>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</si>
  <si>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</si>
  <si>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</si>
  <si>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</si>
  <si>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</si>
  <si>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</si>
  <si>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</si>
  <si>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</si>
  <si>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</si>
  <si>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</si>
  <si>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</si>
  <si>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</si>
  <si>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</si>
  <si>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</si>
  <si>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</si>
  <si>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</si>
  <si>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</si>
  <si>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</si>
  <si>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</si>
  <si>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</si>
  <si>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</si>
  <si>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</si>
  <si>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</si>
  <si>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</si>
  <si>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</si>
  <si>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</si>
  <si>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</si>
  <si>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</si>
  <si>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</si>
  <si>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</si>
  <si>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</si>
  <si>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</si>
  <si>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</si>
  <si>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</si>
  <si>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</si>
  <si>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</si>
  <si>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</si>
  <si>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</si>
  <si>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</si>
  <si>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</si>
  <si>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</si>
  <si>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</si>
  <si>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</si>
  <si>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</si>
  <si>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</si>
  <si>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</si>
  <si>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</si>
  <si>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</si>
  <si>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</si>
  <si>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</si>
  <si>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</si>
  <si>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</si>
  <si>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</si>
  <si>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</si>
  <si>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</si>
  <si>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</si>
  <si>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</si>
  <si>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</si>
  <si>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</si>
  <si>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</si>
  <si>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</si>
  <si>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</si>
  <si>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</si>
  <si>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</si>
  <si>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</si>
  <si>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</si>
  <si>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</si>
  <si>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</si>
  <si>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</si>
  <si>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</si>
  <si>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</si>
  <si>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</si>
  <si>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</si>
  <si>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</si>
  <si>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</si>
  <si>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</si>
  <si>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</si>
  <si>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</si>
  <si>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</si>
  <si>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</si>
  <si>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</si>
  <si>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</si>
  <si>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</si>
  <si>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</si>
  <si>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</si>
  <si>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</si>
  <si>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</si>
  <si>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</si>
  <si>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</si>
  <si>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</si>
  <si>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</si>
  <si>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</si>
  <si>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</si>
  <si>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</si>
  <si>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</si>
  <si>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</si>
  <si>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</si>
  <si>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</si>
  <si>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</si>
  <si>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</si>
  <si>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</si>
  <si>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</si>
  <si>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</si>
  <si>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</si>
  <si>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</si>
  <si>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</si>
  <si>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</si>
  <si>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</si>
  <si>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</si>
  <si>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</si>
  <si>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</si>
  <si>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</si>
  <si>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</si>
  <si>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</si>
  <si>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</si>
  <si>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</si>
  <si>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</si>
  <si>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</si>
  <si>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</si>
  <si>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</si>
  <si>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</si>
  <si>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</si>
  <si>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</si>
  <si>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</si>
  <si>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</si>
  <si>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</si>
  <si>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</si>
  <si>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</si>
  <si>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</si>
  <si>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</si>
  <si>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</si>
  <si>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</si>
  <si>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</si>
  <si>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</si>
  <si>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</si>
  <si>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</si>
  <si>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</si>
  <si>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</si>
  <si>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</si>
  <si>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</si>
  <si>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</si>
  <si>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</si>
  <si>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</si>
  <si>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</si>
  <si>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</si>
  <si>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</si>
  <si>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</si>
  <si>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</si>
  <si>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</si>
  <si>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</si>
  <si>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</si>
  <si>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</si>
  <si>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</si>
  <si>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</si>
  <si>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</si>
  <si>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</si>
  <si>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</si>
  <si>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</si>
  <si>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</si>
  <si>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</si>
  <si>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</si>
  <si>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</si>
  <si>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</si>
  <si>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</si>
  <si>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</si>
  <si>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</si>
  <si>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</si>
  <si>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</si>
  <si>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</si>
  <si>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</si>
  <si>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</si>
  <si>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</si>
  <si>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</si>
  <si>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</si>
  <si>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</si>
  <si>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</si>
  <si>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</si>
  <si>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</si>
  <si>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</si>
  <si>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</si>
  <si>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</si>
  <si>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</si>
  <si>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</si>
  <si>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</si>
  <si>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</si>
  <si>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</si>
  <si>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</si>
  <si>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</si>
  <si>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</si>
  <si>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</si>
  <si>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</si>
  <si>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</si>
  <si>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</si>
  <si>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</si>
  <si>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</si>
  <si>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</si>
  <si>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</si>
  <si>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</si>
  <si>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</si>
  <si>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</si>
  <si>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</si>
  <si>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</si>
  <si>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</si>
  <si>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</si>
  <si>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</si>
  <si>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</si>
  <si>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</si>
  <si>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</si>
  <si>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</si>
  <si>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</si>
  <si>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</si>
  <si>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</si>
  <si>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</si>
  <si>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</si>
  <si>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</si>
  <si>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</si>
  <si>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</si>
  <si>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</si>
  <si>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</si>
  <si>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</si>
  <si>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</si>
  <si>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</si>
  <si>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</si>
  <si>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</si>
  <si>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</si>
  <si>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</si>
  <si>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</si>
  <si>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</si>
  <si>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</si>
  <si>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</si>
  <si>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</si>
  <si>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</si>
  <si>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</si>
  <si>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</si>
  <si>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</si>
  <si>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</si>
  <si>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</si>
  <si>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</si>
  <si>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</si>
  <si>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</si>
  <si>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</si>
  <si>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</si>
  <si>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</si>
  <si>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</si>
  <si>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</si>
  <si>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</si>
  <si>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</si>
  <si>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</si>
  <si>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</si>
  <si>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</si>
  <si>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</si>
  <si>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</si>
  <si>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</si>
  <si>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</si>
  <si>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</si>
  <si>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</si>
  <si>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</si>
  <si>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</si>
  <si>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</si>
  <si>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</si>
  <si>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</si>
  <si>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</si>
  <si>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</si>
  <si>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</si>
  <si>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</si>
  <si>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</si>
  <si>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</si>
  <si>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</si>
  <si>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</si>
  <si>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</si>
  <si>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</si>
  <si>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</si>
  <si>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</si>
  <si>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</si>
  <si>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</si>
  <si>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</si>
  <si>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</si>
  <si>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</si>
  <si>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</si>
  <si>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</si>
  <si>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</si>
  <si>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</si>
  <si>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</si>
  <si>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</si>
  <si>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</si>
  <si>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</si>
  <si>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</si>
  <si>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</si>
  <si>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</si>
  <si>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</si>
  <si>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</si>
  <si>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</si>
  <si>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</si>
  <si>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</si>
  <si>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</si>
  <si>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</si>
  <si>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</si>
  <si>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</si>
  <si>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</si>
  <si>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</si>
  <si>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</si>
  <si>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</si>
  <si>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</si>
  <si>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</si>
  <si>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</si>
  <si>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</si>
  <si>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</si>
  <si>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</si>
  <si>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</si>
  <si>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</si>
  <si>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</si>
  <si>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</si>
  <si>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</si>
  <si>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</si>
  <si>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</si>
  <si>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</si>
  <si>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</si>
  <si>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</si>
  <si>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</si>
  <si>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</si>
  <si>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</si>
  <si>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</si>
  <si>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</si>
  <si>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</si>
  <si>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</si>
  <si>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</si>
  <si>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</si>
  <si>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</si>
  <si>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</si>
  <si>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</si>
  <si>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</si>
  <si>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</si>
  <si>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</si>
  <si>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</si>
  <si>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</si>
  <si>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</si>
  <si>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</si>
  <si>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</si>
  <si>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</si>
  <si>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</si>
  <si>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</si>
  <si>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</si>
  <si>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</si>
  <si>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</si>
  <si>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</si>
  <si>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</si>
  <si>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</si>
  <si>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</si>
  <si>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</si>
  <si>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</si>
  <si>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</si>
  <si>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</si>
  <si>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</si>
  <si>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</si>
  <si>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</si>
  <si>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</si>
  <si>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</si>
  <si>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</si>
  <si>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</si>
  <si>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</si>
  <si>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</si>
  <si>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</si>
  <si>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</si>
  <si>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</si>
  <si>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</si>
  <si>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</si>
  <si>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</si>
  <si>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</si>
  <si>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</si>
  <si>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</si>
  <si>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</si>
  <si>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</si>
  <si>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</si>
  <si>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</si>
  <si>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</si>
  <si>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</si>
  <si>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</si>
  <si>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</si>
  <si>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</si>
  <si>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</si>
  <si>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</si>
  <si>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</si>
  <si>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</si>
  <si>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</si>
  <si>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</si>
  <si>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</si>
  <si>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</si>
  <si>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</si>
  <si>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</si>
  <si>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</si>
  <si>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</si>
  <si>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</si>
  <si>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</si>
  <si>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</si>
  <si>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</si>
  <si>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</si>
  <si>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</si>
  <si>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</si>
  <si>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</si>
  <si>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</si>
  <si>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</si>
  <si>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</si>
  <si>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</si>
  <si>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</si>
  <si>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</si>
  <si>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</si>
  <si>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</si>
  <si>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</si>
  <si>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</si>
  <si>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</si>
  <si>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</si>
  <si>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</si>
  <si>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</si>
  <si>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</si>
  <si>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</si>
  <si>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</si>
  <si>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</si>
  <si>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</si>
  <si>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</si>
  <si>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</si>
  <si>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</si>
  <si>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</si>
  <si>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</si>
  <si>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</si>
  <si>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</si>
  <si>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</si>
  <si>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</si>
  <si>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</si>
  <si>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</si>
  <si>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</si>
  <si>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</si>
  <si>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</si>
  <si>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</si>
  <si>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</si>
  <si>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</si>
  <si>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</si>
  <si>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</si>
  <si>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</si>
  <si>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</si>
  <si>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</si>
  <si>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</si>
  <si>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</si>
  <si>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</si>
  <si>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</si>
  <si>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</si>
  <si>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</si>
  <si>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</si>
  <si>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</si>
  <si>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</si>
  <si>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</si>
  <si>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</si>
  <si>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</si>
  <si>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</si>
  <si>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</si>
  <si>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</si>
  <si>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</si>
  <si>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</si>
  <si>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</si>
  <si>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</si>
  <si>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</si>
  <si>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</si>
  <si>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</si>
  <si>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</si>
  <si>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</si>
  <si>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</si>
  <si>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</si>
  <si>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</si>
  <si>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</si>
  <si>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</si>
  <si>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</si>
  <si>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</si>
  <si>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</si>
  <si>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</si>
  <si>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</si>
  <si>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</si>
  <si>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</si>
  <si>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</si>
  <si>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</si>
  <si>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</si>
  <si>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</si>
  <si>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</si>
  <si>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</si>
  <si>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</si>
  <si>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</si>
  <si>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</si>
  <si>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</si>
  <si>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</si>
  <si>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</si>
  <si>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</si>
  <si>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</si>
  <si>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</si>
  <si>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</si>
  <si>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</si>
  <si>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</si>
  <si>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</si>
  <si>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</si>
  <si>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</si>
  <si>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</si>
  <si>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</si>
  <si>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</si>
  <si>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</si>
  <si>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</si>
  <si>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</si>
  <si>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</si>
  <si>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</si>
  <si>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</si>
  <si>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</si>
  <si>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</si>
  <si>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</si>
  <si>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</si>
  <si>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</si>
  <si>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</si>
  <si>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</si>
  <si>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</si>
  <si>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</si>
  <si>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</si>
  <si>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</si>
  <si>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</si>
  <si>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</si>
  <si>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</si>
  <si>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</si>
  <si>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</si>
  <si>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</si>
  <si>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</si>
  <si>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</si>
  <si>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</si>
  <si>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</si>
  <si>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</si>
  <si>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</si>
  <si>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</si>
  <si>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</si>
  <si>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</si>
  <si>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</si>
  <si>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</si>
  <si>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</si>
  <si>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</si>
  <si>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</si>
  <si>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</si>
  <si>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</si>
  <si>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</si>
  <si>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</si>
  <si>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</si>
  <si>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</si>
  <si>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</si>
  <si>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</si>
  <si>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</si>
  <si>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</si>
  <si>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</si>
  <si>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</si>
  <si>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</si>
  <si>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</si>
  <si>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</si>
  <si>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</si>
  <si>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</si>
  <si>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</si>
  <si>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</si>
  <si>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</si>
  <si>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</si>
  <si>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</si>
  <si>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</si>
  <si>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</si>
  <si>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</si>
  <si>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</si>
  <si>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</si>
  <si>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</si>
  <si>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</si>
  <si>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</si>
  <si>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</si>
  <si>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</si>
  <si>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</si>
  <si>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</si>
  <si>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</si>
  <si>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</si>
  <si>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</si>
  <si>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</si>
  <si>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</si>
  <si>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</si>
  <si>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</si>
  <si>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</si>
  <si>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</si>
  <si>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</si>
  <si>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</si>
  <si>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</si>
  <si>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</si>
  <si>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</si>
  <si>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</si>
  <si>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</si>
  <si>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</si>
  <si>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</si>
  <si>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</si>
  <si>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</si>
  <si>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</si>
  <si>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</si>
  <si>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</si>
  <si>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</si>
  <si>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</si>
  <si>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</si>
  <si>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</si>
  <si>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</si>
  <si>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</si>
  <si>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</si>
  <si>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</si>
  <si>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</si>
  <si>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</si>
  <si>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</si>
  <si>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</si>
  <si>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</si>
  <si>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</si>
  <si>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</si>
  <si>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</si>
  <si>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</si>
  <si>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</si>
  <si>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</si>
  <si>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</si>
  <si>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</si>
  <si>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</si>
  <si>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</si>
  <si>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</si>
  <si>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</si>
  <si>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</si>
  <si>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</si>
  <si>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</si>
  <si>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</si>
  <si>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</si>
  <si>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</si>
  <si>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</si>
  <si>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</si>
  <si>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</si>
  <si>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</si>
  <si>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</si>
  <si>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</si>
  <si>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</si>
  <si>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</si>
  <si>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</si>
  <si>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</si>
  <si>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</si>
  <si>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</si>
  <si>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</si>
  <si>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</si>
  <si>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</si>
  <si>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</si>
  <si>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</si>
  <si>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</si>
  <si>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</si>
  <si>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</si>
  <si>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</si>
  <si>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</si>
  <si>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</si>
  <si>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</si>
  <si>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</si>
  <si>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</si>
  <si>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</si>
  <si>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</si>
  <si>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</si>
  <si>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</si>
  <si>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</si>
  <si>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</si>
  <si>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</si>
  <si>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</si>
  <si>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</si>
  <si>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</si>
  <si>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</si>
  <si>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</si>
  <si>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</si>
  <si>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</si>
  <si>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</si>
  <si>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</si>
  <si>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</si>
  <si>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</si>
  <si>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</si>
  <si>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</si>
  <si>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</si>
  <si>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</si>
  <si>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</si>
  <si>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</si>
  <si>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</si>
  <si>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</si>
  <si>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</si>
  <si>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</si>
  <si>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</si>
  <si>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</si>
  <si>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</si>
  <si>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</si>
  <si>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</si>
  <si>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</si>
  <si>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</si>
  <si>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</si>
  <si>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</si>
  <si>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</si>
  <si>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</si>
  <si>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</si>
  <si>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</si>
  <si>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</si>
  <si>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</si>
  <si>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</si>
  <si>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</si>
  <si>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</si>
  <si>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</si>
  <si>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</si>
  <si>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</si>
  <si>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</si>
  <si>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</si>
  <si>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</si>
  <si>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</si>
  <si>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</si>
  <si>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</si>
  <si>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</si>
  <si>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</si>
  <si>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</si>
  <si>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</si>
  <si>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</si>
  <si>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</si>
  <si>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</si>
  <si>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</si>
  <si>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</si>
  <si>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</si>
  <si>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</si>
  <si>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</si>
  <si>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</si>
  <si>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</si>
  <si>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</si>
  <si>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</si>
  <si>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</si>
  <si>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</si>
  <si>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</si>
  <si>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</si>
  <si>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</si>
  <si>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</si>
  <si>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</si>
  <si>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</si>
  <si>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</si>
  <si>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</si>
  <si>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</si>
  <si>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</si>
  <si>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</si>
  <si>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</si>
  <si>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</si>
  <si>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</si>
  <si>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</si>
  <si>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</si>
  <si>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</si>
  <si>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</si>
  <si>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</si>
  <si>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</si>
  <si>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</si>
  <si>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</si>
  <si>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</si>
  <si>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</si>
  <si>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</si>
  <si>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</si>
  <si>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</si>
  <si>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</si>
  <si>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</si>
  <si>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</si>
  <si>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</si>
  <si>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</si>
  <si>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</si>
  <si>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</si>
  <si>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</si>
  <si>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</si>
  <si>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</si>
  <si>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</si>
  <si>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</si>
  <si>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</si>
  <si>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</si>
  <si>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</si>
  <si>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</si>
  <si>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</si>
  <si>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</si>
  <si>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</si>
  <si>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</si>
  <si>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</si>
  <si>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</si>
  <si>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</si>
  <si>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</si>
  <si>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</si>
  <si>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</si>
  <si>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</si>
  <si>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</si>
  <si>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</si>
  <si>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</si>
  <si>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</si>
  <si>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</si>
  <si>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</si>
  <si>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</si>
  <si>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</si>
  <si>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</si>
  <si>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</si>
  <si>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</si>
  <si>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</si>
  <si>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</si>
  <si>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</si>
  <si>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</si>
  <si>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</si>
  <si>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</si>
  <si>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</si>
  <si>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</si>
  <si>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</si>
  <si>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</si>
  <si>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</si>
  <si>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</si>
  <si>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</si>
  <si>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</si>
  <si>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</si>
  <si>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</si>
  <si>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</si>
  <si>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</si>
  <si>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</si>
  <si>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</si>
  <si>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</si>
  <si>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</si>
  <si>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</si>
  <si>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</si>
  <si>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</si>
  <si>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</si>
  <si>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</si>
  <si>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</si>
  <si>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</si>
  <si>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</si>
  <si>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</si>
  <si>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</si>
  <si>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</si>
  <si>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</si>
  <si>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</si>
  <si>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</si>
  <si>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</si>
  <si>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</si>
  <si>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</si>
  <si>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</si>
  <si>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</si>
  <si>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</si>
  <si>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</si>
  <si>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</si>
  <si>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</si>
  <si>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</si>
  <si>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</si>
  <si>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</si>
  <si>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</si>
  <si>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</si>
  <si>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</si>
  <si>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</si>
  <si>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</si>
  <si>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</si>
  <si>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</si>
  <si>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</si>
  <si>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</si>
  <si>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</si>
  <si>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</si>
  <si>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</si>
  <si>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</si>
  <si>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</si>
  <si>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</si>
  <si>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</si>
  <si>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</si>
  <si>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</si>
  <si>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</si>
  <si>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</si>
  <si>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</si>
  <si>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</si>
  <si>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</si>
  <si>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</si>
  <si>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</si>
  <si>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</si>
  <si>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</si>
  <si>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</si>
  <si>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</si>
  <si>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</si>
  <si>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</si>
  <si>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</si>
  <si>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</si>
  <si>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</si>
  <si>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</si>
  <si>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</si>
  <si>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</si>
  <si>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</si>
  <si>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</si>
  <si>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</si>
  <si>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</si>
  <si>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</si>
  <si>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</si>
  <si>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</si>
  <si>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</si>
  <si>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</si>
  <si>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</si>
  <si>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</si>
  <si>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</si>
  <si>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</si>
  <si>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</si>
  <si>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</si>
  <si>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</si>
  <si>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</si>
  <si>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</si>
  <si>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</si>
  <si>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</si>
  <si>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</si>
  <si>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</si>
  <si>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</si>
  <si>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</si>
  <si>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</si>
  <si>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</si>
  <si>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</si>
  <si>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</si>
  <si>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</si>
  <si>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</si>
  <si>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</si>
  <si>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</si>
  <si>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</si>
  <si>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</si>
  <si>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</si>
  <si>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</si>
  <si>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</si>
  <si>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</si>
  <si>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</si>
  <si>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</si>
  <si>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</si>
  <si>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</si>
  <si>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</si>
  <si>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</si>
  <si>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</si>
  <si>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</si>
  <si>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</si>
  <si>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</si>
  <si>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</si>
  <si>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</si>
  <si>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</si>
  <si>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</si>
  <si>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</si>
  <si>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</si>
  <si>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</si>
  <si>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</si>
  <si>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</si>
  <si>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</si>
  <si>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</si>
  <si>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</si>
  <si>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</si>
  <si>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</si>
  <si>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</si>
  <si>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</si>
  <si>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</si>
  <si>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</si>
  <si>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</si>
  <si>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</si>
  <si>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</si>
  <si>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</si>
  <si>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</si>
  <si>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</si>
  <si>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</si>
  <si>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</si>
  <si>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</si>
  <si>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</si>
  <si>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</si>
  <si>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</si>
  <si>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</si>
  <si>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</si>
  <si>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</si>
  <si>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</si>
  <si>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</si>
  <si>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</si>
  <si>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</si>
  <si>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</si>
  <si>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</si>
  <si>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</si>
  <si>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</si>
  <si>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</si>
  <si>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</si>
  <si>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</si>
  <si>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</si>
  <si>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</si>
  <si>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</si>
  <si>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</si>
  <si>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</si>
  <si>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</si>
  <si>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</si>
  <si>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</si>
  <si>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</si>
  <si>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</si>
  <si>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</si>
  <si>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</si>
  <si>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</si>
  <si>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</si>
  <si>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</si>
  <si>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</si>
  <si>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</si>
  <si>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</si>
  <si>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</si>
  <si>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</si>
  <si>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</si>
  <si>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</si>
  <si>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</si>
  <si>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</si>
  <si>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</si>
  <si>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</si>
  <si>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</si>
  <si>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</si>
  <si>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</si>
  <si>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</si>
  <si>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</si>
  <si>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</si>
  <si>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</si>
  <si>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</si>
  <si>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</si>
  <si>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</si>
  <si>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</si>
  <si>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</si>
  <si>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</si>
  <si>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</si>
  <si>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</si>
  <si>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</si>
  <si>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</si>
  <si>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</si>
  <si>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</si>
  <si>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</si>
  <si>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</si>
  <si>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</si>
  <si>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</si>
  <si>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</si>
  <si>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</si>
  <si>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</si>
  <si>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</si>
  <si>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</si>
  <si>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</si>
  <si>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</si>
  <si>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</si>
  <si>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</si>
  <si>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</si>
  <si>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</si>
  <si>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</si>
  <si>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</si>
  <si>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</si>
  <si>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</si>
  <si>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</si>
  <si>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</si>
  <si>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</si>
  <si>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</si>
  <si>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</si>
  <si>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</si>
  <si>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</si>
  <si>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</si>
  <si>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</si>
  <si>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</si>
  <si>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</si>
  <si>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</si>
  <si>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</si>
  <si>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</si>
  <si>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</si>
  <si>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</si>
  <si>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</si>
  <si>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</si>
  <si>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</si>
  <si>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</si>
  <si>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</si>
  <si>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</si>
  <si>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</si>
  <si>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</si>
  <si>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</si>
  <si>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</si>
  <si>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</si>
  <si>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</si>
  <si>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</si>
  <si>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</si>
  <si>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</si>
  <si>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</si>
  <si>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</si>
  <si>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</si>
  <si>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</si>
  <si>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</si>
  <si>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</si>
  <si>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</si>
  <si>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</si>
  <si>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</si>
  <si>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</si>
  <si>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</si>
  <si>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</si>
  <si>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</si>
  <si>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</si>
  <si>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</si>
  <si>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</si>
  <si>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</si>
  <si>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</si>
  <si>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</si>
  <si>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</si>
  <si>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</si>
  <si>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</si>
  <si>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</si>
  <si>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</si>
  <si>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</si>
  <si>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</si>
  <si>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</si>
  <si>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</si>
  <si>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</si>
  <si>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</si>
  <si>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</si>
  <si>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</si>
  <si>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</si>
  <si>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</si>
  <si>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</si>
  <si>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</si>
  <si>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</si>
  <si>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</si>
  <si>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</si>
  <si>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</si>
  <si>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</si>
  <si>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</si>
  <si>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</si>
  <si>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</si>
  <si>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</si>
  <si>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</si>
  <si>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</si>
  <si>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</si>
  <si>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</si>
  <si>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</si>
  <si>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</si>
  <si>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</si>
  <si>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</si>
  <si>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</si>
  <si>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</si>
  <si>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</si>
  <si>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</si>
  <si>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</si>
  <si>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</si>
  <si>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</si>
  <si>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</si>
  <si>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</si>
  <si>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</si>
  <si>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</si>
  <si>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</si>
  <si>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</si>
  <si>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</si>
  <si>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</si>
  <si>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</si>
  <si>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</si>
  <si>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</si>
  <si>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</si>
  <si>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</si>
  <si>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</si>
  <si>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</si>
  <si>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</si>
  <si>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</si>
  <si>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</si>
  <si>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</si>
  <si>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</si>
  <si>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</si>
  <si>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</si>
  <si>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</si>
  <si>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</si>
  <si>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</si>
  <si>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</si>
  <si>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</si>
  <si>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</si>
  <si>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</si>
  <si>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</si>
  <si>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</si>
  <si>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</si>
  <si>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</si>
  <si>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</si>
  <si>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</si>
  <si>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</si>
  <si>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</si>
  <si>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</si>
  <si>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</si>
  <si>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</si>
  <si>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</si>
  <si>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</si>
  <si>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</si>
  <si>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</si>
  <si>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</si>
  <si>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</si>
  <si>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</si>
  <si>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</si>
  <si>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</si>
  <si>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</si>
  <si>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</si>
  <si>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</si>
  <si>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</si>
  <si>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</si>
  <si>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</si>
  <si>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</si>
  <si>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</si>
  <si>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</si>
  <si>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</si>
  <si>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</si>
  <si>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</si>
  <si>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</si>
  <si>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</si>
  <si>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</si>
  <si>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</si>
  <si>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</si>
  <si>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</si>
  <si>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</si>
  <si>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</si>
  <si>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</si>
  <si>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</si>
  <si>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</si>
  <si>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</si>
  <si>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</si>
  <si>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</si>
  <si>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</si>
  <si>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</si>
  <si>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</si>
  <si>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</si>
  <si>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</si>
  <si>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</si>
  <si>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</si>
  <si>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</si>
  <si>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</si>
  <si>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</si>
  <si>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</si>
  <si>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</si>
  <si>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</si>
  <si>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</si>
  <si>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</si>
  <si>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</si>
  <si>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</si>
  <si>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</si>
  <si>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</si>
  <si>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</si>
  <si>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</si>
  <si>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</si>
  <si>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</si>
  <si>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</si>
  <si>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</si>
  <si>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</si>
  <si>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</si>
  <si>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</si>
  <si>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</si>
  <si>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</si>
  <si>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</si>
  <si>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</si>
  <si>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</si>
  <si>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</si>
  <si>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</si>
  <si>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</si>
  <si>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</si>
  <si>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</si>
  <si>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</si>
  <si>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</si>
  <si>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</si>
  <si>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</si>
  <si>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</si>
  <si>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</si>
  <si>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</si>
  <si>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</si>
  <si>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</si>
  <si>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</si>
  <si>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</si>
  <si>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</si>
  <si>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</si>
  <si>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</si>
  <si>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</si>
  <si>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</si>
  <si>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</si>
  <si>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</si>
  <si>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</si>
  <si>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</si>
  <si>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</si>
  <si>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</si>
  <si>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</si>
  <si>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</si>
  <si>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</si>
  <si>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</si>
  <si>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</si>
  <si>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</si>
  <si>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</si>
  <si>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</si>
  <si>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</si>
  <si>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</si>
  <si>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</si>
  <si>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</si>
  <si>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</si>
  <si>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</si>
  <si>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</si>
  <si>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</si>
  <si>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</si>
  <si>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</si>
  <si>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</si>
  <si>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</si>
  <si>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</si>
  <si>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</si>
  <si>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</si>
  <si>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</si>
  <si>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</si>
  <si>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</si>
  <si>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</si>
  <si>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</si>
  <si>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</si>
  <si>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</si>
  <si>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</si>
  <si>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</si>
  <si>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</si>
  <si>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</si>
  <si>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</si>
  <si>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</si>
  <si>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</si>
  <si>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</si>
  <si>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</si>
  <si>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</si>
  <si>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</si>
  <si>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</si>
  <si>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</si>
  <si>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</si>
  <si>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</si>
  <si>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</si>
  <si>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</si>
  <si>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</si>
  <si>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</si>
  <si>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</si>
  <si>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</si>
  <si>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</si>
  <si>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</si>
  <si>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</si>
  <si>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</si>
  <si>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</si>
  <si>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</si>
  <si>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</si>
  <si>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</si>
  <si>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</si>
  <si>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</si>
  <si>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</si>
  <si>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</si>
  <si>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</si>
  <si>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</si>
  <si>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</si>
  <si>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</si>
  <si>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</si>
  <si>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</si>
  <si>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</si>
  <si>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</si>
  <si>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</si>
  <si>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</si>
  <si>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</si>
  <si>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</si>
  <si>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</si>
  <si>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</si>
  <si>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</si>
  <si>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</si>
  <si>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</si>
  <si>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</si>
  <si>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</si>
  <si>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</si>
  <si>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</si>
  <si>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</si>
  <si>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</si>
  <si>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</si>
  <si>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</si>
  <si>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</si>
  <si>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</si>
  <si>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</si>
  <si>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</si>
  <si>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</si>
  <si>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</si>
  <si>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</si>
  <si>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</si>
  <si>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</si>
  <si>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</si>
  <si>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</si>
  <si>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</si>
  <si>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</si>
  <si>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</si>
  <si>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</si>
  <si>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</si>
  <si>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</si>
  <si>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</si>
  <si>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</si>
  <si>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</si>
  <si>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</si>
  <si>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</si>
  <si>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</si>
  <si>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</si>
  <si>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</si>
  <si>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</si>
  <si>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</si>
  <si>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</si>
  <si>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</si>
  <si>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</si>
  <si>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</si>
  <si>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</si>
  <si>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</si>
  <si>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</si>
  <si>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</si>
  <si>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</si>
  <si>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</si>
  <si>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</si>
  <si>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</si>
  <si>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</si>
  <si>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</si>
  <si>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</si>
  <si>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</si>
  <si>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</si>
  <si>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</si>
  <si>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</si>
  <si>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</si>
  <si>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</si>
  <si>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</si>
  <si>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</si>
  <si>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</si>
  <si>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</si>
  <si>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</si>
  <si>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</si>
  <si>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</si>
  <si>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</si>
  <si>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</si>
  <si>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</si>
  <si>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</si>
  <si>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</si>
  <si>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</si>
  <si>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</si>
  <si>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</si>
  <si>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</si>
  <si>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</si>
  <si>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</si>
  <si>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</si>
  <si>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</si>
  <si>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</si>
  <si>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</si>
  <si>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</si>
  <si>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</si>
  <si>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</si>
  <si>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</si>
  <si>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</si>
  <si>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</si>
  <si>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</si>
  <si>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</si>
  <si>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</si>
  <si>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</si>
  <si>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</si>
  <si>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</si>
  <si>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</si>
  <si>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</si>
  <si>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</si>
  <si>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</si>
  <si>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</si>
  <si>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</si>
  <si>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</si>
  <si>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</si>
  <si>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</si>
  <si>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</si>
  <si>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</si>
  <si>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</si>
  <si>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</si>
  <si>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</si>
  <si>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</si>
  <si>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</si>
  <si>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</si>
  <si>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</si>
  <si>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</si>
  <si>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</si>
  <si>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</si>
  <si>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</si>
  <si>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</si>
  <si>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</si>
  <si>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</si>
  <si>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</si>
  <si>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</si>
  <si>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</si>
  <si>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</si>
  <si>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</si>
  <si>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</si>
  <si>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</si>
  <si>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</si>
  <si>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</si>
  <si>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</si>
  <si>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</si>
  <si>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</si>
  <si>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</si>
  <si>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</si>
  <si>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</si>
  <si>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</si>
  <si>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</si>
  <si>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</si>
  <si>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</si>
  <si>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</si>
  <si>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</si>
  <si>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</si>
  <si>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</si>
  <si>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</si>
  <si>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</si>
  <si>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</si>
  <si>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</si>
  <si>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</si>
  <si>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</si>
  <si>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</si>
  <si>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</si>
  <si>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</si>
  <si>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</si>
  <si>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</si>
  <si>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</si>
  <si>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</si>
  <si>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</si>
  <si>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</si>
  <si>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</si>
  <si>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</si>
  <si>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</si>
  <si>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</si>
  <si>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</si>
  <si>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</si>
  <si>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</si>
  <si>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</si>
  <si>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</si>
  <si>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</si>
  <si>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</si>
  <si>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</si>
  <si>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</si>
  <si>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</si>
  <si>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</si>
  <si>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</si>
  <si>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</si>
  <si>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</si>
  <si>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</si>
  <si>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</si>
  <si>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</si>
  <si>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</si>
  <si>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</si>
  <si>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</si>
  <si>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</si>
  <si>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</si>
  <si>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</si>
  <si>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</si>
  <si>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</si>
  <si>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</si>
  <si>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</si>
  <si>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</si>
  <si>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</si>
  <si>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</si>
  <si>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</si>
  <si>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</si>
  <si>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</si>
  <si>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</si>
  <si>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</si>
  <si>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</si>
  <si>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</si>
  <si>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</si>
  <si>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</si>
  <si>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</si>
  <si>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</si>
  <si>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</si>
  <si>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</si>
  <si>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</si>
  <si>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</si>
  <si>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</si>
  <si>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</si>
  <si>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</si>
  <si>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</si>
  <si>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</si>
  <si>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</si>
  <si>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</si>
  <si>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</si>
  <si>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</si>
  <si>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</si>
  <si>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</si>
  <si>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</si>
  <si>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</si>
  <si>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</si>
  <si>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</si>
  <si>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</si>
  <si>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</si>
  <si>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</si>
  <si>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</si>
  <si>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</si>
  <si>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</si>
  <si>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</si>
  <si>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</si>
  <si>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</si>
  <si>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</si>
  <si>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</si>
  <si>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</si>
  <si>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</si>
  <si>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</si>
  <si>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</si>
  <si>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</si>
  <si>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</si>
  <si>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</si>
  <si>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</si>
  <si>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</si>
  <si>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</si>
  <si>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</si>
  <si>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</si>
  <si>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</si>
  <si>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</si>
  <si>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</si>
  <si>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</si>
  <si>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</si>
  <si>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</si>
  <si>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</si>
  <si>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</si>
  <si>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</si>
  <si>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</si>
  <si>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</si>
  <si>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</si>
  <si>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</si>
  <si>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</si>
  <si>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</si>
  <si>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</si>
  <si>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</si>
  <si>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</si>
  <si>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</si>
  <si>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</si>
  <si>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</si>
  <si>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</si>
  <si>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</si>
  <si>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</si>
  <si>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</si>
  <si>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</si>
  <si>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</si>
  <si>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</si>
  <si>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</si>
  <si>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</si>
  <si>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</si>
  <si>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</si>
  <si>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</si>
  <si>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</si>
  <si>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</si>
  <si>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</si>
  <si>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</si>
  <si>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</si>
  <si>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</si>
  <si>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</si>
  <si>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</si>
  <si>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</si>
  <si>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</si>
  <si>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</si>
  <si>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</si>
  <si>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</si>
  <si>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</si>
  <si>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</si>
  <si>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</si>
  <si>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</si>
  <si>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</si>
  <si>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</si>
  <si>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</si>
  <si>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</si>
  <si>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</si>
  <si>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</si>
  <si>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</si>
  <si>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</si>
  <si>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</si>
  <si>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</si>
  <si>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</si>
  <si>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</si>
  <si>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</si>
  <si>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</si>
  <si>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</si>
  <si>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</si>
  <si>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</si>
  <si>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</si>
  <si>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</si>
  <si>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</si>
  <si>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</si>
  <si>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</si>
  <si>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</si>
  <si>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</si>
  <si>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</si>
  <si>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</si>
  <si>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</si>
  <si>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</si>
  <si>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</si>
  <si>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</si>
  <si>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</si>
  <si>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</si>
  <si>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</si>
  <si>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</si>
  <si>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</si>
  <si>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</si>
  <si>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</si>
  <si>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</si>
  <si>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</si>
  <si>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</si>
  <si>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</si>
  <si>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</si>
  <si>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</si>
  <si>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</si>
  <si>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</si>
  <si>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</si>
  <si>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</si>
  <si>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</si>
  <si>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</si>
  <si>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</si>
  <si>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</si>
  <si>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</si>
  <si>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</si>
  <si>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</si>
  <si>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</si>
  <si>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</si>
  <si>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</si>
  <si>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</si>
  <si>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</si>
  <si>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</si>
  <si>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</si>
  <si>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</si>
  <si>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</si>
  <si>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</si>
  <si>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</si>
  <si>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</si>
  <si>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</si>
  <si>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</si>
  <si>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</si>
  <si>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</si>
  <si>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</si>
  <si>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</si>
  <si>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</si>
  <si>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</si>
  <si>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</si>
  <si>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</si>
  <si>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</si>
  <si>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</si>
  <si>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</si>
  <si>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</si>
  <si>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</si>
  <si>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</si>
  <si>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</si>
  <si>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</si>
  <si>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</si>
  <si>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</si>
  <si>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</si>
  <si>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</si>
  <si>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</si>
  <si>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</si>
  <si>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</si>
  <si>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</si>
  <si>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</si>
  <si>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</si>
  <si>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</si>
  <si>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</si>
  <si>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</si>
  <si>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</si>
  <si>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</si>
  <si>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</si>
  <si>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</si>
  <si>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</si>
  <si>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</si>
  <si>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</si>
  <si>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</si>
  <si>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</si>
  <si>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</si>
  <si>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</si>
  <si>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</si>
  <si>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</si>
  <si>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</si>
  <si>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</si>
  <si>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</si>
  <si>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</si>
  <si>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</si>
  <si>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</si>
  <si>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</si>
  <si>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</si>
  <si>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</si>
  <si>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</si>
  <si>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</si>
  <si>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</si>
  <si>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</si>
  <si>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</si>
  <si>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</si>
  <si>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</si>
  <si>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</si>
  <si>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</si>
  <si>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</si>
  <si>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</si>
  <si>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</si>
  <si>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</si>
  <si>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</si>
  <si>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</si>
  <si>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</si>
  <si>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</si>
  <si>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</si>
  <si>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</si>
  <si>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</si>
  <si>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</si>
  <si>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</si>
  <si>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</si>
  <si>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</si>
  <si>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</si>
  <si>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</si>
  <si>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</si>
  <si>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</si>
  <si>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</si>
  <si>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</si>
  <si>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</si>
  <si>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</si>
  <si>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</si>
  <si>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</si>
  <si>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</si>
  <si>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</si>
  <si>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</si>
  <si>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</si>
  <si>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</si>
  <si>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</si>
  <si>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</si>
  <si>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</si>
  <si>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</si>
  <si>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</si>
  <si>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</si>
  <si>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</si>
  <si>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</si>
  <si>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</si>
  <si>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</si>
  <si>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</si>
  <si>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</si>
  <si>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</si>
  <si>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</si>
  <si>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</si>
  <si>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</si>
  <si>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</si>
  <si>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</si>
  <si>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</si>
  <si>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</si>
  <si>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</si>
  <si>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</si>
  <si>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</si>
  <si>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</si>
  <si>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</si>
  <si>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</si>
  <si>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</si>
  <si>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</si>
  <si>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</si>
  <si>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</si>
  <si>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</si>
  <si>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</si>
  <si>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</si>
  <si>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</si>
  <si>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</si>
  <si>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</si>
  <si>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</si>
  <si>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</si>
  <si>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</si>
  <si>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</si>
  <si>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</si>
  <si>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</si>
  <si>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</si>
  <si>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</si>
  <si>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</si>
  <si>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</si>
  <si>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</si>
  <si>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</si>
  <si>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</si>
  <si>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</si>
  <si>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</si>
  <si>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</si>
  <si>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</si>
  <si>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</si>
  <si>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</si>
  <si>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</si>
  <si>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</si>
  <si>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</si>
  <si>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</si>
  <si>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</si>
  <si>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</si>
  <si>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</si>
  <si>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</si>
  <si>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</si>
  <si>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</si>
  <si>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</si>
  <si>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</si>
  <si>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</si>
  <si>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</si>
  <si>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</si>
  <si>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</si>
  <si>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</si>
  <si>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</si>
  <si>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</si>
  <si>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</si>
  <si>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</si>
  <si>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</si>
  <si>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</si>
  <si>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</si>
  <si>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</si>
  <si>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</si>
  <si>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</si>
  <si>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</si>
  <si>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</si>
  <si>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</si>
  <si>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</si>
  <si>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</si>
  <si>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</si>
  <si>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</si>
  <si>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</si>
  <si>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</si>
  <si>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</si>
  <si>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</si>
  <si>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</si>
  <si>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</si>
  <si>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</si>
  <si>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</si>
  <si>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</si>
  <si>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</si>
  <si>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</si>
  <si>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</si>
  <si>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</si>
  <si>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</si>
  <si>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</si>
  <si>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</si>
  <si>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</si>
  <si>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</si>
  <si>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</si>
  <si>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</si>
  <si>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</si>
  <si>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</si>
  <si>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</si>
  <si>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</si>
  <si>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</si>
  <si>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</si>
  <si>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</si>
  <si>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</si>
  <si>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</si>
  <si>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</si>
  <si>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</si>
  <si>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</si>
  <si>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</si>
  <si>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</si>
  <si>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</si>
  <si>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</si>
  <si>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</si>
  <si>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</si>
  <si>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</si>
  <si>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</si>
  <si>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</si>
  <si>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</si>
  <si>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</si>
  <si>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</si>
  <si>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</si>
  <si>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</si>
  <si>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</si>
  <si>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</si>
  <si>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</si>
  <si>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</si>
  <si>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</si>
  <si>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</si>
  <si>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</si>
  <si>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</si>
  <si>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</si>
  <si>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</si>
  <si>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</si>
  <si>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</si>
  <si>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</si>
  <si>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</si>
  <si>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</si>
  <si>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</si>
  <si>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</si>
  <si>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</si>
  <si>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</si>
  <si>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</si>
  <si>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</si>
  <si>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</si>
  <si>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</si>
  <si>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</si>
  <si>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</si>
  <si>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</si>
  <si>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</si>
  <si>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</si>
  <si>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</si>
  <si>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</si>
  <si>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</si>
  <si>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</si>
  <si>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</si>
  <si>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</si>
  <si>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</si>
  <si>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</si>
  <si>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</si>
  <si>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</si>
  <si>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</si>
  <si>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</si>
  <si>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</si>
  <si>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</si>
  <si>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</si>
  <si>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</si>
  <si>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</si>
  <si>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</si>
  <si>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</si>
  <si>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</si>
  <si>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</si>
  <si>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</si>
  <si>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</si>
  <si>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</si>
  <si>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</si>
  <si>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</si>
  <si>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</si>
  <si>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</si>
  <si>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</si>
  <si>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</si>
  <si>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</si>
  <si>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</si>
  <si>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</si>
  <si>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</si>
  <si>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</si>
  <si>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</si>
  <si>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</si>
  <si>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</si>
  <si>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</si>
  <si>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</si>
  <si>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</si>
  <si>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</si>
  <si>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</si>
  <si>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</si>
  <si>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</si>
  <si>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</si>
  <si>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</si>
  <si>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</si>
  <si>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</si>
  <si>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</si>
  <si>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</si>
  <si>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</si>
  <si>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</si>
  <si>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</si>
  <si>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</si>
  <si>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</si>
  <si>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</si>
  <si>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</si>
  <si>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</si>
  <si>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</si>
  <si>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</si>
  <si>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</si>
  <si>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</si>
  <si>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</si>
  <si>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</si>
  <si>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</si>
  <si>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</si>
  <si>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</si>
  <si>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</si>
  <si>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</si>
  <si>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</si>
  <si>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</si>
  <si>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</si>
  <si>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</si>
  <si>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</si>
  <si>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</si>
  <si>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</si>
  <si>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</si>
  <si>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</si>
  <si>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</si>
  <si>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</si>
  <si>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</si>
  <si>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</si>
  <si>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</si>
  <si>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</si>
  <si>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</si>
  <si>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</si>
  <si>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</si>
  <si>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</si>
  <si>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</si>
  <si>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</si>
  <si>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</si>
  <si>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</si>
  <si>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</si>
  <si>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</si>
  <si>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</si>
  <si>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</si>
  <si>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</si>
  <si>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</si>
  <si>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</si>
  <si>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</si>
  <si>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</si>
  <si>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</si>
  <si>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</si>
  <si>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</si>
  <si>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</si>
  <si>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</si>
  <si>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</si>
  <si>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</si>
  <si>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</si>
  <si>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</si>
  <si>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</si>
  <si>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</si>
  <si>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</si>
  <si>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</si>
  <si>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</si>
  <si>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</si>
  <si>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</si>
  <si>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</si>
  <si>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</si>
  <si>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</si>
  <si>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</si>
  <si>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</si>
  <si>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</si>
  <si>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</si>
  <si>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</si>
  <si>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</si>
  <si>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</si>
  <si>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</si>
  <si>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</si>
  <si>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</si>
  <si>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</si>
  <si>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</si>
  <si>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</si>
  <si>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</si>
  <si>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</si>
  <si>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</si>
  <si>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</si>
  <si>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</si>
  <si>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</si>
  <si>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</si>
  <si>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</si>
  <si>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</si>
  <si>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</si>
  <si>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</si>
  <si>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</si>
  <si>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</si>
  <si>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</si>
  <si>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</si>
  <si>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</si>
  <si>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</si>
  <si>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</si>
  <si>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</si>
  <si>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</si>
  <si>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</si>
  <si>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</si>
  <si>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</si>
  <si>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</si>
  <si>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</si>
  <si>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</si>
  <si>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</si>
  <si>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</si>
  <si>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</si>
  <si>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</si>
  <si>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</si>
  <si>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</si>
  <si>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</si>
  <si>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</si>
  <si>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</si>
  <si>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</si>
  <si>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</si>
  <si>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</si>
  <si>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</si>
  <si>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</si>
  <si>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</si>
  <si>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</si>
  <si>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</si>
  <si>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</si>
  <si>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</si>
  <si>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</si>
  <si>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</si>
  <si>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</si>
  <si>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</si>
  <si>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</si>
  <si>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</si>
  <si>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</si>
  <si>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</si>
  <si>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</si>
  <si>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</si>
  <si>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</si>
  <si>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</si>
  <si>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</si>
  <si>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</si>
  <si>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</si>
  <si>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</si>
  <si>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</si>
  <si>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</si>
  <si>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</si>
  <si>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</si>
  <si>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</si>
  <si>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</si>
  <si>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</si>
  <si>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</si>
  <si>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</si>
  <si>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</si>
  <si>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</si>
  <si>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</si>
  <si>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</si>
  <si>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</si>
  <si>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</si>
  <si>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</si>
  <si>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</si>
  <si>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</si>
  <si>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</si>
  <si>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</si>
  <si>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</si>
  <si>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</si>
  <si>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</si>
  <si>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</si>
  <si>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</si>
  <si>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</si>
  <si>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</si>
  <si>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</si>
  <si>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</si>
  <si>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</si>
  <si>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</si>
  <si>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</si>
  <si>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</si>
  <si>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</si>
  <si>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</si>
  <si>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</si>
  <si>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</si>
  <si>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</si>
  <si>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</si>
  <si>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</si>
  <si>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</si>
  <si>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</si>
  <si>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</si>
  <si>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</si>
  <si>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</si>
  <si>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</si>
  <si>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</si>
  <si>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</si>
  <si>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</si>
  <si>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</si>
  <si>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</si>
  <si>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</si>
  <si>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</si>
  <si>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</si>
  <si>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</si>
  <si>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</si>
  <si>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</si>
  <si>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</si>
  <si>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</si>
  <si>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</si>
  <si>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</si>
  <si>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</si>
  <si>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</si>
  <si>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</si>
  <si>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</si>
  <si>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</si>
  <si>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</si>
  <si>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</si>
  <si>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</si>
  <si>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</si>
  <si>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</si>
  <si>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</si>
  <si>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</si>
  <si>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</si>
  <si>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</si>
  <si>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</si>
  <si>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</si>
  <si>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</si>
  <si>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</si>
  <si>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</si>
  <si>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</si>
  <si>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</si>
  <si>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</si>
  <si>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</si>
  <si>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</si>
  <si>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</si>
  <si>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</si>
  <si>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</si>
  <si>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</si>
  <si>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</si>
  <si>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</si>
  <si>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</si>
  <si>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</si>
  <si>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</si>
  <si>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</si>
  <si>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</si>
  <si>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</si>
  <si>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</si>
  <si>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</si>
  <si>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</si>
  <si>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</si>
  <si>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</si>
  <si>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</si>
  <si>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</si>
  <si>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</si>
  <si>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</si>
  <si>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</si>
  <si>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</si>
  <si>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</si>
  <si>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</si>
  <si>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</si>
  <si>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</si>
  <si>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</si>
  <si>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</si>
  <si>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</si>
  <si>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</si>
  <si>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</si>
  <si>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</si>
  <si>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</si>
  <si>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</si>
  <si>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</si>
  <si>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</si>
  <si>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</si>
  <si>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</si>
  <si>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</si>
  <si>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</si>
  <si>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</si>
  <si>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</si>
  <si>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</si>
  <si>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</si>
  <si>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</si>
  <si>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</si>
  <si>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</si>
  <si>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</si>
  <si>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</si>
  <si>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</si>
  <si>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</si>
  <si>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</si>
  <si>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</si>
  <si>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</si>
  <si>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</si>
  <si>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</si>
  <si>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</si>
  <si>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</si>
  <si>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</si>
  <si>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</si>
  <si>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</si>
  <si>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</si>
  <si>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</si>
  <si>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</si>
  <si>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</si>
  <si>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</si>
  <si>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</si>
  <si>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</si>
  <si>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</si>
  <si>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</si>
  <si>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</si>
  <si>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</si>
  <si>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</si>
  <si>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</si>
  <si>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</si>
  <si>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</si>
  <si>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</si>
  <si>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</si>
  <si>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</si>
  <si>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</si>
  <si>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</si>
  <si>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</si>
  <si>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</si>
  <si>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</si>
  <si>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</si>
  <si>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</si>
  <si>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</si>
  <si>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</si>
  <si>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</si>
  <si>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</si>
  <si>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</si>
  <si>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</si>
  <si>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</si>
  <si>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</si>
  <si>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</si>
  <si>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</si>
  <si>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</si>
  <si>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</si>
  <si>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</si>
  <si>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</si>
  <si>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</si>
  <si>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</si>
  <si>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</si>
  <si>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</si>
  <si>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</si>
  <si>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</si>
  <si>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</si>
  <si>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</si>
  <si>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</si>
  <si>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</si>
  <si>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</si>
  <si>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</si>
  <si>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</si>
  <si>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</si>
  <si>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</si>
  <si>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</si>
  <si>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</si>
  <si>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</si>
  <si>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</si>
  <si>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</si>
  <si>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</si>
  <si>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</si>
  <si>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</si>
  <si>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</si>
  <si>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</si>
  <si>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</si>
  <si>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</si>
  <si>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</si>
  <si>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</si>
  <si>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</si>
  <si>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</si>
  <si>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</si>
  <si>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</si>
  <si>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</si>
  <si>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</si>
  <si>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</si>
  <si>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</si>
  <si>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</si>
  <si>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</si>
  <si>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</si>
  <si>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</si>
  <si>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</si>
  <si>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</si>
  <si>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</si>
  <si>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</si>
  <si>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</si>
  <si>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</si>
  <si>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</si>
  <si>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</si>
  <si>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</si>
  <si>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</si>
  <si>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</si>
  <si>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</si>
  <si>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</si>
  <si>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</si>
  <si>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</si>
  <si>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</si>
  <si>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</si>
  <si>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</si>
  <si>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</si>
  <si>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</si>
  <si>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</si>
  <si>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</si>
  <si>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</si>
  <si>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</si>
  <si>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</si>
  <si>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</si>
  <si>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</si>
  <si>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</si>
  <si>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</si>
  <si>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</si>
  <si>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</si>
  <si>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</si>
  <si>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</si>
  <si>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</si>
  <si>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</si>
  <si>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</si>
  <si>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</si>
  <si>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</si>
  <si>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</si>
  <si>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</si>
  <si>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</si>
  <si>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</si>
  <si>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</si>
  <si>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</si>
  <si>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</si>
  <si>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</si>
  <si>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</si>
  <si>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</si>
  <si>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</si>
  <si>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</si>
  <si>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</si>
  <si>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</si>
  <si>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</si>
  <si>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</si>
  <si>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</si>
  <si>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</si>
  <si>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</si>
  <si>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</si>
  <si>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</si>
  <si>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</si>
  <si>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</si>
  <si>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</si>
  <si>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</si>
  <si>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</si>
  <si>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</si>
  <si>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</si>
  <si>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</si>
  <si>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</si>
  <si>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</si>
  <si>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</si>
  <si>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</si>
  <si>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</si>
  <si>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</si>
  <si>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</si>
  <si>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</si>
  <si>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</si>
  <si>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</si>
  <si>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</si>
  <si>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</si>
  <si>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</si>
  <si>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</si>
  <si>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</si>
  <si>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</si>
  <si>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</si>
  <si>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</si>
  <si>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</si>
  <si>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</si>
  <si>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</si>
  <si>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</si>
  <si>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</si>
  <si>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</si>
  <si>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</si>
  <si>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</si>
  <si>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</si>
  <si>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</si>
  <si>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</si>
  <si>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</si>
  <si>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</si>
  <si>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</si>
  <si>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</si>
  <si>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</si>
  <si>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</si>
  <si>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</si>
  <si>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</si>
  <si>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</si>
  <si>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</si>
  <si>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</si>
  <si>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</si>
  <si>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</si>
  <si>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</si>
  <si>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</si>
  <si>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</si>
  <si>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</si>
  <si>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</si>
  <si>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</si>
  <si>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</si>
  <si>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</si>
  <si>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</si>
  <si>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</si>
  <si>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</si>
  <si>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</si>
  <si>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</si>
  <si>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</si>
  <si>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</si>
  <si>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</si>
  <si>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</si>
  <si>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</si>
  <si>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</si>
  <si>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</si>
  <si>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</si>
  <si>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</si>
  <si>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</si>
  <si>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</si>
  <si>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</si>
  <si>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</si>
  <si>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</si>
  <si>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</si>
  <si>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</si>
  <si>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</si>
  <si>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</si>
  <si>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</si>
  <si>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</si>
  <si>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</si>
  <si>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</si>
  <si>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</si>
  <si>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</si>
  <si>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</si>
  <si>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</si>
  <si>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</si>
  <si>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</si>
  <si>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</si>
  <si>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</si>
  <si>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</si>
  <si>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</si>
  <si>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</si>
  <si>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</si>
  <si>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</si>
  <si>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</si>
  <si>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</si>
  <si>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</si>
  <si>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</si>
  <si>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</si>
  <si>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</si>
  <si>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</si>
  <si>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</si>
  <si>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</si>
  <si>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</si>
  <si>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</si>
  <si>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</si>
  <si>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</si>
  <si>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</si>
  <si>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</si>
  <si>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</si>
  <si>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</si>
  <si>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</si>
  <si>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</si>
  <si>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</si>
  <si>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</si>
  <si>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</si>
  <si>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</si>
  <si>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</si>
  <si>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</si>
  <si>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</si>
  <si>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</si>
  <si>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</si>
  <si>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</si>
  <si>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</si>
  <si>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</si>
  <si>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</si>
  <si>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</si>
  <si>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</si>
  <si>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</si>
  <si>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</si>
  <si>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</si>
  <si>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</si>
  <si>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</si>
  <si>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</si>
  <si>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</si>
  <si>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</si>
  <si>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</si>
  <si>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</si>
  <si>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</si>
  <si>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</si>
  <si>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</si>
  <si>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</si>
  <si>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</si>
  <si>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</si>
  <si>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</si>
  <si>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</si>
  <si>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</si>
  <si>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</si>
  <si>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</si>
  <si>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</si>
  <si>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</si>
  <si>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</si>
  <si>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</si>
  <si>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</si>
  <si>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</si>
  <si>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</si>
  <si>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</si>
  <si>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</si>
  <si>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</si>
  <si>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</si>
  <si>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</si>
  <si>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</si>
  <si>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</si>
  <si>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</si>
  <si>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</si>
  <si>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</si>
  <si>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</si>
  <si>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</si>
  <si>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</si>
  <si>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</si>
  <si>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</si>
  <si>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</si>
  <si>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</si>
  <si>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</si>
  <si>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</si>
  <si>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</si>
  <si>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</si>
  <si>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</si>
  <si>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</si>
  <si>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</si>
  <si>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</si>
  <si>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</si>
  <si>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</si>
  <si>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</si>
  <si>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</si>
  <si>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</si>
  <si>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</si>
  <si>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</si>
  <si>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</si>
  <si>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</si>
  <si>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</si>
  <si>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</si>
  <si>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</si>
  <si>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</si>
  <si>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</si>
  <si>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</si>
  <si>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</si>
  <si>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</si>
  <si>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</si>
  <si>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</si>
  <si>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</si>
  <si>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</si>
  <si>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</si>
  <si>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</si>
  <si>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</si>
  <si>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</si>
  <si>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</si>
  <si>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</si>
  <si>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</si>
  <si>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</si>
  <si>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</si>
  <si>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</si>
  <si>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</si>
  <si>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</si>
  <si>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</si>
  <si>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</si>
  <si>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</si>
  <si>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</si>
  <si>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</si>
  <si>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</si>
  <si>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</si>
  <si>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</si>
  <si>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</si>
  <si>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</si>
  <si>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</si>
  <si>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</si>
  <si>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</si>
  <si>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</si>
  <si>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</si>
  <si>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</si>
  <si>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</si>
  <si>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</si>
  <si>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</si>
  <si>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</si>
  <si>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</si>
  <si>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</si>
  <si>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</si>
  <si>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</si>
  <si>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</si>
  <si>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</si>
  <si>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</si>
  <si>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</si>
  <si>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</si>
  <si>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</si>
  <si>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</si>
  <si>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</si>
  <si>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</si>
  <si>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</si>
  <si>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</si>
  <si>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</si>
  <si>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</si>
  <si>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</si>
  <si>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</si>
  <si>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</si>
  <si>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</si>
  <si>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</si>
  <si>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</si>
  <si>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</si>
  <si>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</si>
  <si>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</si>
  <si>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</si>
  <si>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</si>
  <si>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</si>
  <si>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</si>
  <si>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</si>
  <si>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</si>
  <si>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</si>
  <si>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</si>
  <si>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</si>
  <si>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</si>
  <si>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</si>
  <si>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</si>
  <si>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</si>
  <si>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</si>
  <si>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</si>
  <si>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</si>
  <si>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</si>
  <si>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</si>
  <si>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</si>
  <si>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</si>
  <si>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</si>
  <si>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</si>
  <si>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</si>
  <si>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</si>
  <si>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</si>
  <si>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</si>
  <si>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</si>
  <si>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</si>
  <si>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</si>
  <si>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</si>
  <si>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</si>
  <si>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</si>
  <si>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</si>
  <si>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</si>
  <si>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</si>
  <si>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</si>
  <si>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</si>
  <si>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</si>
  <si>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</si>
  <si>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</si>
  <si>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</si>
  <si>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</si>
  <si>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</si>
  <si>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</si>
  <si>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</si>
  <si>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</si>
  <si>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</si>
  <si>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</si>
  <si>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</si>
  <si>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</si>
  <si>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</si>
  <si>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</si>
  <si>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</si>
  <si>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</si>
  <si>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</si>
  <si>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</si>
  <si>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</si>
  <si>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</si>
  <si>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</si>
  <si>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</si>
  <si>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</si>
  <si>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</si>
  <si>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</si>
  <si>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</si>
  <si>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</si>
  <si>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</si>
  <si>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</si>
  <si>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</si>
  <si>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</si>
  <si>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</si>
  <si>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</si>
  <si>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</si>
  <si>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</si>
  <si>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</si>
  <si>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</si>
  <si>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</si>
  <si>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</si>
  <si>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</si>
  <si>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</si>
  <si>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</si>
  <si>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</si>
  <si>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</si>
  <si>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</si>
  <si>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</si>
  <si>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</si>
  <si>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</si>
  <si>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</si>
  <si>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</si>
  <si>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</si>
  <si>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</si>
  <si>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</si>
  <si>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</si>
  <si>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</si>
  <si>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</si>
  <si>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</si>
  <si>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</si>
  <si>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</si>
  <si>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</si>
  <si>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</si>
  <si>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</si>
  <si>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</si>
  <si>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</si>
  <si>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</si>
  <si>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</si>
  <si>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</si>
  <si>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</si>
  <si>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</si>
  <si>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</si>
  <si>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</si>
  <si>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</si>
  <si>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</si>
  <si>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</si>
  <si>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</si>
  <si>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</si>
  <si>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</si>
  <si>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</si>
  <si>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</si>
  <si>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</si>
  <si>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</si>
  <si>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</si>
  <si>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</si>
  <si>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</si>
  <si>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</si>
  <si>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</si>
  <si>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</si>
  <si>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</si>
  <si>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</si>
  <si>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</si>
  <si>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</si>
  <si>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</si>
  <si>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</si>
  <si>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</si>
  <si>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</si>
  <si>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</si>
  <si>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</si>
  <si>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</si>
  <si>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</si>
  <si>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</si>
  <si>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</si>
  <si>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</si>
  <si>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</si>
  <si>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</si>
  <si>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</si>
  <si>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</si>
  <si>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</si>
  <si>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</si>
  <si>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</si>
  <si>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</si>
  <si>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</si>
  <si>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</si>
  <si>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</si>
  <si>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</si>
  <si>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</si>
  <si>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</si>
  <si>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</si>
  <si>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</si>
  <si>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</si>
  <si>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</si>
  <si>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</si>
  <si>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</si>
  <si>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</si>
  <si>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</si>
  <si>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</si>
  <si>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</si>
  <si>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</si>
  <si>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</si>
  <si>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</si>
  <si>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</si>
  <si>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</si>
  <si>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</si>
  <si>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</si>
  <si>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</si>
  <si>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</si>
  <si>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</si>
  <si>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</si>
  <si>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</si>
  <si>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</si>
  <si>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</si>
  <si>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</si>
  <si>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</si>
  <si>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</si>
  <si>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</si>
  <si>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</si>
  <si>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</si>
  <si>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</si>
  <si>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</si>
  <si>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</si>
  <si>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</si>
  <si>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</si>
  <si>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</si>
  <si>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</si>
  <si>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</si>
  <si>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</si>
  <si>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</si>
  <si>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</si>
  <si>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</si>
  <si>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</si>
  <si>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</si>
  <si>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</si>
  <si>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</si>
  <si>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</si>
  <si>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</si>
  <si>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</si>
  <si>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</si>
  <si>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</si>
  <si>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</si>
  <si>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</si>
  <si>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</si>
  <si>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</si>
  <si>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</si>
  <si>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</si>
  <si>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</si>
  <si>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</si>
  <si>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</si>
  <si>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</si>
  <si>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</si>
  <si>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</si>
  <si>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</si>
  <si>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</si>
  <si>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</si>
  <si>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</si>
  <si>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</si>
  <si>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</si>
  <si>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</si>
  <si>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</si>
  <si>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</si>
  <si>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</si>
  <si>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</si>
  <si>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</si>
  <si>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</si>
  <si>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</si>
  <si>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</si>
  <si>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</si>
  <si>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</si>
  <si>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</si>
  <si>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</si>
  <si>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</si>
  <si>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</si>
  <si>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</si>
  <si>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</si>
  <si>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</si>
  <si>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</si>
  <si>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</si>
  <si>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</si>
  <si>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</si>
  <si>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</si>
  <si>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</si>
  <si>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</si>
  <si>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</si>
  <si>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</si>
  <si>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</si>
  <si>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</si>
  <si>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</si>
  <si>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</si>
  <si>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</si>
  <si>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</si>
  <si>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</si>
  <si>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</si>
  <si>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</si>
  <si>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</si>
  <si>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</si>
  <si>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</si>
  <si>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</si>
  <si>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</si>
  <si>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</si>
  <si>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</si>
  <si>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</si>
  <si>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</si>
  <si>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</si>
  <si>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</si>
  <si>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</si>
  <si>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</si>
  <si>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</si>
  <si>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</si>
  <si>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</si>
  <si>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</si>
  <si>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</si>
  <si>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</si>
  <si>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</si>
  <si>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</si>
  <si>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</si>
  <si>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</si>
  <si>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</si>
  <si>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</si>
  <si>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</si>
  <si>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</si>
  <si>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</si>
  <si>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</si>
  <si>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</si>
  <si>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</si>
  <si>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</si>
  <si>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</si>
  <si>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</si>
  <si>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</si>
  <si>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</si>
  <si>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</si>
  <si>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</si>
  <si>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</si>
  <si>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</si>
  <si>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</si>
  <si>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</si>
  <si>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</si>
  <si>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</si>
  <si>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</si>
  <si>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</si>
  <si>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</si>
  <si>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</si>
  <si>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</si>
  <si>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</si>
  <si>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</si>
  <si>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</si>
  <si>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</si>
  <si>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</si>
  <si>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</si>
  <si>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</si>
  <si>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</si>
  <si>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</si>
  <si>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</si>
  <si>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</si>
  <si>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</si>
  <si>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</si>
  <si>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</si>
  <si>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</si>
  <si>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</si>
  <si>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</si>
  <si>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</si>
  <si>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</si>
  <si>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</si>
  <si>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</si>
  <si>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</si>
  <si>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</si>
  <si>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</si>
  <si>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</si>
  <si>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</si>
  <si>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</si>
  <si>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</si>
  <si>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</si>
  <si>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</si>
  <si>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</si>
  <si>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</si>
  <si>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</si>
  <si>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</si>
  <si>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</si>
  <si>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</si>
  <si>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</si>
  <si>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</si>
  <si>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</si>
  <si>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</si>
  <si>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</si>
  <si>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</si>
  <si>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</si>
  <si>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</si>
  <si>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</si>
  <si>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</si>
  <si>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</si>
  <si>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</si>
  <si>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</si>
  <si>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</si>
  <si>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</si>
  <si>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</si>
  <si>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</si>
  <si>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</si>
  <si>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</si>
  <si>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</si>
  <si>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</si>
  <si>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</si>
  <si>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</si>
  <si>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</si>
  <si>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</si>
  <si>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</si>
  <si>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</si>
  <si>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</si>
  <si>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</si>
  <si>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</si>
  <si>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</si>
  <si>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</si>
  <si>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</si>
  <si>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</si>
  <si>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</si>
  <si>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</si>
  <si>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</si>
  <si>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</si>
  <si>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</si>
  <si>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</si>
  <si>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</si>
  <si>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</si>
  <si>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</si>
  <si>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</si>
  <si>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</si>
  <si>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</si>
  <si>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</si>
  <si>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</si>
  <si>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</si>
  <si>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</si>
  <si>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</si>
  <si>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</si>
  <si>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</si>
  <si>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</si>
  <si>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</si>
  <si>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</si>
  <si>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</si>
  <si>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</si>
  <si>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</si>
  <si>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</si>
  <si>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</si>
  <si>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</si>
  <si>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</si>
  <si>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</si>
  <si>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</si>
  <si>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</si>
  <si>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</si>
  <si>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</si>
  <si>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</si>
  <si>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</si>
  <si>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</si>
  <si>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</si>
  <si>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</si>
  <si>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</si>
  <si>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</si>
  <si>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</si>
  <si>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</si>
  <si>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</si>
  <si>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</si>
  <si>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</si>
  <si>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</si>
  <si>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</si>
  <si>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</si>
  <si>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</si>
  <si>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</si>
  <si>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</si>
  <si>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</si>
  <si>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</si>
  <si>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</si>
  <si>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</si>
  <si>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</si>
  <si>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</si>
  <si>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</si>
  <si>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</si>
  <si>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</si>
  <si>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</si>
  <si>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</si>
  <si>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</si>
  <si>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</si>
  <si>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</si>
  <si>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</si>
  <si>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</si>
  <si>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</si>
  <si>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</si>
  <si>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</si>
  <si>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</si>
  <si>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</si>
  <si>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</si>
  <si>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</si>
  <si>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</si>
  <si>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</si>
  <si>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</si>
  <si>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</si>
  <si>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</si>
  <si>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</si>
  <si>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</si>
  <si>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</si>
  <si>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</si>
  <si>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</si>
  <si>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</si>
  <si>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</si>
  <si>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</si>
  <si>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</si>
  <si>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</si>
  <si>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</si>
  <si>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</si>
  <si>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</si>
  <si>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</si>
  <si>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</si>
  <si>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</si>
  <si>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</si>
  <si>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</si>
  <si>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</si>
  <si>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</si>
  <si>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</si>
  <si>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</si>
  <si>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</si>
  <si>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</si>
  <si>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</si>
  <si>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</si>
  <si>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</si>
  <si>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</si>
  <si>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</si>
  <si>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</si>
  <si>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</si>
  <si>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</si>
  <si>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</si>
  <si>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</si>
  <si>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</si>
  <si>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</si>
  <si>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</si>
  <si>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</si>
  <si>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</si>
  <si>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</si>
  <si>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</si>
  <si>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</si>
  <si>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</si>
  <si>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</si>
  <si>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</si>
  <si>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</si>
  <si>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</si>
  <si>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</si>
  <si>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</si>
  <si>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</si>
  <si>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</si>
  <si>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</si>
  <si>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</si>
  <si>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</si>
  <si>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</si>
  <si>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</si>
  <si>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</si>
  <si>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</si>
  <si>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</si>
  <si>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</si>
  <si>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</si>
  <si>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</si>
  <si>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</si>
  <si>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</si>
  <si>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</si>
  <si>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</si>
  <si>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</si>
  <si>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</si>
  <si>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</si>
  <si>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</si>
  <si>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</si>
  <si>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</si>
  <si>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</si>
  <si>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</si>
  <si>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</si>
  <si>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</si>
  <si>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</si>
  <si>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</si>
  <si>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</si>
  <si>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</si>
  <si>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</si>
  <si>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</si>
  <si>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</si>
  <si>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</si>
  <si>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</si>
  <si>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</si>
  <si>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</si>
  <si>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</si>
  <si>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</si>
  <si>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</si>
  <si>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</si>
  <si>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</si>
  <si>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</si>
  <si>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</si>
  <si>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</si>
  <si>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</si>
  <si>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</si>
  <si>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</si>
  <si>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</si>
  <si>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</si>
  <si>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</si>
  <si>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</si>
  <si>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</si>
  <si>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</si>
  <si>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</si>
  <si>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</si>
  <si>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</si>
  <si>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</si>
  <si>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</si>
  <si>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</si>
  <si>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</si>
  <si>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</si>
  <si>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</si>
  <si>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</si>
  <si>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</si>
  <si>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</si>
  <si>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</si>
  <si>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</si>
  <si>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</si>
  <si>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</si>
  <si>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</si>
  <si>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</si>
  <si>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</si>
  <si>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</si>
  <si>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</si>
  <si>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</si>
  <si>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</si>
  <si>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</si>
  <si>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</si>
  <si>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</si>
  <si>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</si>
  <si>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</si>
  <si>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</si>
  <si>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</si>
  <si>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</si>
  <si>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</si>
  <si>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</si>
  <si>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</si>
  <si>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</si>
  <si>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</si>
  <si>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</si>
  <si>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</si>
  <si>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</si>
  <si>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</si>
  <si>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</si>
  <si>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</si>
  <si>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</si>
  <si>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</si>
  <si>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</si>
  <si>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</si>
  <si>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</si>
  <si>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</si>
  <si>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</si>
  <si>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</si>
  <si>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</si>
  <si>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</si>
  <si>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</si>
  <si>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</si>
  <si>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</si>
  <si>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</si>
  <si>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</si>
  <si>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</si>
  <si>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</si>
  <si>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</si>
  <si>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</si>
  <si>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</si>
  <si>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</si>
  <si>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</si>
  <si>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</si>
  <si>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</si>
  <si>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</si>
  <si>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</si>
  <si>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</si>
  <si>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</si>
  <si>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</si>
  <si>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</si>
  <si>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</si>
  <si>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</si>
  <si>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</si>
  <si>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</si>
  <si>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</si>
  <si>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</si>
  <si>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</si>
  <si>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</si>
  <si>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</si>
  <si>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</si>
  <si>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</si>
  <si>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</si>
  <si>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</si>
  <si>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</si>
  <si>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</si>
  <si>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</si>
  <si>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</si>
  <si>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</si>
  <si>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</si>
  <si>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</si>
  <si>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</si>
  <si>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</si>
  <si>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</si>
  <si>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</si>
  <si>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</si>
  <si>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</si>
  <si>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</si>
  <si>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</si>
  <si>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</si>
  <si>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</si>
  <si>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</si>
  <si>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</si>
  <si>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</si>
  <si>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</si>
  <si>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</si>
  <si>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</si>
  <si>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</si>
  <si>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</si>
  <si>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</si>
  <si>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</si>
  <si>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</si>
  <si>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</si>
  <si>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</si>
  <si>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</si>
  <si>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</si>
  <si>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</si>
  <si>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</si>
  <si>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</si>
  <si>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</si>
  <si>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</si>
  <si>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</si>
  <si>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</si>
  <si>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</si>
  <si>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</si>
  <si>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</si>
  <si>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</si>
  <si>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</si>
  <si>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</si>
  <si>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</si>
  <si>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</si>
  <si>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</si>
  <si>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</si>
  <si>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</si>
  <si>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</si>
  <si>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</si>
  <si>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</si>
  <si>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</si>
  <si>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</si>
  <si>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</si>
  <si>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</si>
  <si>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</si>
  <si>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</si>
  <si>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</si>
  <si>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</si>
  <si>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</si>
  <si>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</si>
  <si>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</si>
  <si>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</si>
  <si>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</si>
  <si>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</si>
  <si>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</si>
  <si>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</si>
  <si>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</si>
  <si>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</si>
  <si>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</si>
  <si>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</si>
  <si>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</si>
  <si>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</si>
  <si>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</si>
  <si>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</si>
  <si>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</si>
  <si>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</si>
  <si>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</si>
  <si>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</si>
  <si>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</si>
  <si>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</si>
  <si>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</si>
  <si>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</si>
  <si>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</si>
  <si>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</si>
  <si>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</si>
  <si>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</si>
  <si>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</si>
  <si>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</si>
  <si>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</si>
  <si>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</si>
  <si>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</si>
  <si>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</si>
  <si>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</si>
  <si>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</si>
  <si>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</si>
  <si>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</si>
  <si>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</si>
  <si>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</si>
  <si>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</si>
  <si>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</si>
  <si>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</si>
  <si>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</si>
  <si>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</si>
  <si>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</si>
  <si>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</si>
  <si>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</si>
  <si>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</si>
  <si>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</si>
  <si>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</si>
  <si>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</si>
  <si>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</si>
  <si>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</si>
  <si>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</si>
  <si>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</si>
  <si>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</si>
  <si>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</si>
  <si>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</si>
  <si>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</si>
  <si>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</si>
  <si>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</si>
  <si>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</si>
  <si>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</si>
  <si>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</si>
  <si>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</si>
  <si>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</si>
  <si>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</si>
  <si>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</si>
  <si>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</si>
  <si>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</si>
  <si>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</si>
  <si>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</si>
  <si>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</si>
  <si>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</si>
  <si>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</si>
  <si>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</si>
  <si>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</si>
  <si>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</si>
  <si>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</si>
  <si>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</si>
  <si>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</si>
  <si>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</si>
  <si>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</si>
  <si>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</si>
  <si>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</si>
  <si>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</si>
  <si>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</si>
  <si>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</si>
  <si>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</si>
  <si>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</si>
  <si>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</si>
  <si>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</si>
  <si>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</si>
  <si>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</si>
  <si>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</si>
  <si>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</si>
  <si>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</si>
  <si>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</si>
  <si>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</si>
  <si>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</si>
  <si>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</si>
  <si>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</si>
  <si>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</si>
  <si>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</si>
  <si>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</si>
  <si>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</si>
  <si>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</si>
  <si>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</si>
  <si>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</si>
  <si>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</si>
  <si>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</si>
  <si>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</si>
  <si>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</si>
  <si>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</si>
  <si>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</si>
  <si>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</si>
  <si>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</si>
  <si>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</si>
  <si>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</si>
  <si>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</si>
  <si>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</si>
  <si>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</si>
  <si>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</si>
  <si>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</si>
  <si>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</si>
  <si>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</si>
  <si>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</si>
  <si>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</si>
  <si>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</si>
  <si>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</si>
  <si>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</si>
  <si>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</si>
  <si>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</si>
  <si>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</si>
  <si>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</si>
  <si>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</si>
  <si>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</si>
  <si>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</si>
  <si>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</si>
  <si>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</si>
  <si>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</si>
  <si>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</si>
  <si>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</si>
  <si>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</si>
  <si>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</si>
  <si>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</si>
  <si>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</si>
  <si>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</si>
  <si>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</si>
  <si>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</si>
  <si>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</si>
  <si>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</si>
  <si>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</si>
  <si>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</si>
  <si>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</si>
  <si>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</si>
  <si>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</si>
  <si>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</si>
  <si>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</si>
  <si>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</si>
  <si>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</si>
  <si>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</si>
  <si>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</si>
  <si>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</si>
  <si>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</si>
  <si>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</si>
  <si>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</si>
  <si>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</si>
  <si>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</si>
  <si>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</si>
  <si>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</si>
  <si>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</si>
  <si>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</si>
  <si>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</si>
  <si>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</si>
  <si>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</si>
  <si>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</si>
  <si>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</si>
  <si>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</si>
  <si>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</si>
  <si>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</si>
  <si>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</si>
  <si>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</si>
  <si>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</si>
  <si>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</si>
  <si>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</si>
  <si>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</si>
  <si>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</si>
  <si>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</si>
  <si>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</si>
  <si>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</si>
  <si>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</si>
  <si>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</si>
  <si>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</si>
  <si>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</si>
  <si>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</si>
  <si>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</si>
  <si>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</si>
  <si>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</si>
  <si>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</si>
  <si>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</si>
  <si>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</si>
  <si>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</si>
  <si>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</si>
  <si>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</si>
  <si>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</si>
  <si>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</si>
  <si>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</si>
  <si>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</si>
  <si>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</si>
  <si>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</si>
  <si>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</si>
  <si>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</si>
  <si>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</si>
  <si>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</si>
  <si>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</si>
  <si>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</si>
  <si>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</si>
  <si>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</si>
  <si>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</si>
  <si>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</si>
  <si>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</si>
  <si>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</si>
  <si>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</si>
  <si>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</si>
  <si>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</si>
  <si>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</si>
  <si>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</si>
  <si>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</si>
  <si>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</si>
  <si>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</si>
  <si>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</si>
  <si>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</si>
  <si>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</si>
  <si>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</si>
  <si>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</si>
  <si>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</si>
  <si>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</si>
  <si>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</si>
  <si>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</si>
  <si>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</si>
  <si>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</si>
  <si>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</si>
  <si>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</si>
  <si>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</si>
  <si>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</si>
  <si>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</si>
  <si>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</si>
  <si>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</si>
  <si>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</si>
  <si>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</si>
  <si>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</si>
  <si>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</si>
  <si>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</si>
  <si>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</si>
  <si>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</si>
  <si>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</si>
  <si>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</si>
  <si>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</si>
  <si>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</si>
  <si>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</si>
  <si>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</si>
  <si>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</si>
  <si>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</si>
  <si>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</si>
  <si>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</si>
  <si>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</si>
  <si>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</si>
  <si>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</si>
  <si>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</si>
  <si>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</si>
  <si>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</si>
  <si>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</si>
  <si>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</si>
  <si>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</si>
  <si>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</si>
  <si>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</si>
  <si>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</si>
  <si>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</si>
  <si>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</si>
  <si>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</si>
  <si>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</si>
  <si>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</si>
  <si>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</si>
  <si>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</si>
  <si>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</si>
  <si>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</si>
  <si>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</si>
  <si>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</si>
  <si>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</si>
  <si>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</si>
  <si>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</si>
  <si>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</si>
  <si>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</si>
  <si>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</si>
  <si>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</si>
  <si>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</si>
  <si>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</si>
  <si>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</si>
  <si>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</si>
  <si>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</si>
  <si>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</si>
  <si>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</si>
  <si>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</si>
  <si>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</si>
  <si>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</si>
  <si>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</si>
  <si>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</si>
  <si>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</si>
  <si>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</si>
  <si>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</si>
  <si>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</si>
  <si>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</si>
  <si>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</si>
  <si>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</si>
  <si>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</si>
  <si>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</si>
  <si>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</si>
  <si>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</si>
  <si>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</si>
  <si>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</si>
  <si>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</si>
  <si>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</si>
  <si>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</si>
  <si>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</si>
  <si>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</si>
  <si>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</si>
  <si>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</si>
  <si>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</si>
  <si>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</si>
  <si>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</si>
  <si>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</si>
  <si>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</si>
  <si>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</si>
  <si>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</si>
  <si>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</si>
  <si>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</si>
  <si>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</si>
  <si>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</si>
  <si>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</si>
  <si>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</si>
  <si>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</si>
  <si>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</si>
  <si>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</si>
  <si>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</si>
  <si>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</si>
  <si>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</si>
  <si>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</si>
  <si>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</si>
  <si>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</si>
  <si>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</si>
  <si>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</si>
  <si>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</si>
  <si>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</si>
  <si>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</si>
  <si>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</si>
  <si>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</si>
  <si>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</si>
  <si>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</si>
  <si>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</si>
  <si>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</si>
  <si>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</si>
  <si>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</si>
  <si>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</si>
  <si>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</si>
  <si>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</si>
  <si>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</si>
  <si>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</si>
  <si>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</si>
  <si>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</si>
  <si>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</si>
  <si>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</si>
  <si>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</si>
  <si>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</si>
  <si>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</si>
  <si>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</si>
  <si>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</si>
  <si>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</si>
  <si>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</si>
  <si>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</si>
  <si>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</si>
  <si>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</si>
  <si>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</si>
  <si>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</si>
  <si>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</si>
  <si>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</si>
  <si>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</si>
  <si>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</si>
  <si>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</si>
  <si>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</si>
  <si>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</si>
  <si>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</si>
  <si>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</si>
  <si>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</si>
  <si>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</si>
  <si>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</si>
  <si>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</si>
  <si>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</si>
  <si>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</si>
  <si>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</si>
  <si>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</si>
  <si>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</si>
  <si>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</si>
  <si>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</si>
  <si>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</si>
  <si>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</si>
  <si>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</si>
  <si>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</si>
  <si>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</si>
  <si>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</si>
  <si>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</si>
  <si>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</si>
  <si>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</si>
  <si>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</si>
  <si>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</si>
  <si>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</si>
  <si>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</si>
  <si>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</si>
  <si>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</si>
  <si>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</si>
  <si>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</si>
  <si>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</si>
  <si>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</si>
  <si>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</si>
  <si>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</si>
  <si>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</si>
  <si>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</si>
  <si>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</si>
  <si>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</si>
  <si>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</si>
  <si>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</si>
  <si>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</si>
  <si>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</si>
  <si>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</si>
  <si>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</si>
  <si>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</si>
  <si>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</si>
  <si>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</si>
  <si>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</si>
  <si>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</si>
  <si>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</si>
  <si>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</si>
  <si>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</si>
  <si>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</si>
  <si>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</si>
  <si>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</si>
  <si>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</si>
  <si>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</si>
  <si>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</si>
  <si>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</si>
  <si>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</si>
  <si>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</si>
  <si>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</si>
  <si>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</si>
  <si>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</si>
  <si>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</si>
  <si>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</si>
  <si>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</si>
  <si>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</si>
  <si>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</si>
  <si>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</si>
  <si>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</si>
  <si>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</si>
  <si>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</si>
  <si>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</si>
  <si>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</si>
  <si>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</si>
  <si>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</si>
  <si>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</si>
  <si>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</si>
  <si>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</si>
  <si>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</si>
  <si>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</si>
  <si>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</si>
  <si>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</si>
  <si>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</si>
  <si>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</si>
  <si>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</si>
  <si>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</si>
  <si>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</si>
  <si>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</si>
  <si>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</si>
  <si>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</si>
  <si>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</si>
  <si>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</si>
  <si>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</si>
  <si>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</si>
  <si>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</si>
  <si>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</si>
  <si>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</si>
  <si>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</si>
  <si>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</si>
  <si>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</si>
  <si>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</si>
  <si>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</si>
  <si>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</si>
  <si>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</si>
  <si>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</si>
  <si>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</si>
  <si>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</si>
  <si>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</si>
  <si>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</si>
  <si>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</si>
  <si>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</si>
  <si>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</si>
  <si>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</si>
  <si>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</si>
  <si>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</si>
  <si>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</si>
  <si>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</si>
  <si>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</si>
  <si>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</si>
  <si>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</si>
  <si>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</si>
  <si>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</si>
  <si>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</si>
  <si>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</si>
  <si>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</si>
  <si>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</si>
  <si>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</si>
  <si>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</si>
  <si>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</si>
  <si>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</si>
  <si>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</si>
  <si>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</si>
  <si>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</si>
  <si>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</si>
  <si>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</si>
  <si>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</si>
  <si>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</si>
  <si>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</si>
  <si>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</si>
  <si>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</si>
  <si>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</si>
  <si>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</si>
  <si>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</si>
  <si>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</si>
  <si>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</si>
  <si>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</si>
  <si>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</si>
  <si>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</si>
  <si>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</si>
  <si>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</si>
  <si>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</si>
  <si>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</si>
  <si>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</si>
  <si>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</si>
  <si>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</si>
  <si>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</si>
  <si>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</si>
  <si>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</si>
  <si>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</si>
  <si>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</si>
  <si>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</si>
  <si>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</si>
  <si>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</si>
  <si>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</si>
  <si>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</si>
  <si>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</si>
  <si>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</si>
  <si>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</si>
  <si>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</si>
  <si>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</si>
  <si>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</si>
  <si>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</si>
  <si>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</si>
  <si>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</si>
  <si>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</si>
  <si>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</si>
  <si>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</si>
  <si>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</si>
  <si>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</si>
  <si>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</si>
  <si>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</si>
  <si>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</si>
  <si>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</si>
  <si>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</si>
  <si>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</si>
  <si>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</si>
  <si>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</si>
  <si>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</si>
  <si>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</si>
  <si>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</si>
  <si>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</si>
  <si>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</si>
  <si>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</si>
  <si>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</si>
  <si>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</si>
  <si>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</si>
  <si>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</si>
  <si>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</si>
  <si>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</si>
  <si>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</si>
  <si>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</si>
  <si>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</si>
  <si>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</si>
  <si>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</si>
  <si>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</si>
  <si>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</si>
  <si>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</si>
  <si>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</si>
  <si>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</si>
  <si>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</si>
  <si>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</si>
  <si>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</si>
  <si>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</si>
  <si>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</si>
  <si>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</si>
  <si>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</si>
  <si>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</si>
  <si>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</si>
  <si>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</si>
  <si>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</si>
  <si>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</si>
  <si>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</si>
  <si>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</si>
  <si>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</si>
  <si>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</si>
  <si>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</si>
  <si>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</si>
  <si>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</si>
  <si>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</si>
  <si>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</si>
  <si>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</si>
  <si>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</si>
  <si>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</si>
  <si>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</si>
  <si>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</si>
  <si>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</si>
  <si>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</si>
  <si>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</si>
  <si>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</si>
  <si>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</si>
  <si>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</si>
  <si>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</si>
  <si>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</si>
  <si>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</si>
  <si>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</si>
  <si>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</si>
  <si>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</si>
  <si>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</si>
  <si>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</si>
  <si>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</si>
  <si>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</si>
  <si>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</si>
  <si>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</si>
  <si>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</si>
  <si>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</si>
  <si>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</si>
  <si>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</si>
  <si>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</si>
  <si>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</si>
  <si>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</si>
  <si>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</si>
  <si>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</si>
  <si>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</si>
  <si>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</si>
  <si>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</si>
  <si>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</si>
  <si>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</si>
  <si>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</si>
  <si>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</si>
  <si>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</si>
  <si>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</si>
  <si>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</si>
  <si>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</si>
  <si>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</si>
  <si>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</si>
  <si>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</si>
  <si>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</si>
  <si>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</si>
  <si>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</si>
  <si>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</si>
  <si>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</si>
  <si>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</si>
  <si>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</si>
  <si>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</si>
  <si>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</si>
  <si>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</si>
  <si>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</si>
  <si>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</si>
  <si>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</si>
  <si>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</si>
  <si>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</si>
  <si>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</si>
  <si>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</si>
  <si>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</si>
  <si>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</si>
  <si>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</si>
  <si>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</si>
  <si>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</si>
  <si>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</si>
  <si>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</si>
  <si>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</si>
  <si>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</si>
  <si>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</si>
  <si>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</si>
  <si>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</si>
  <si>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</si>
  <si>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</si>
  <si>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</si>
  <si>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</si>
  <si>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</si>
  <si>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</si>
  <si>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</si>
  <si>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</si>
  <si>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</si>
  <si>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</si>
  <si>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</si>
  <si>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</si>
  <si>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</si>
  <si>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</si>
  <si>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</si>
  <si>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</si>
  <si>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</si>
  <si>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</si>
  <si>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</si>
  <si>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</si>
  <si>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</si>
  <si>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</si>
  <si>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</si>
  <si>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</si>
  <si>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</si>
  <si>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</si>
  <si>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</si>
  <si>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</si>
  <si>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</si>
  <si>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</si>
  <si>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</si>
  <si>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</si>
  <si>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</si>
  <si>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</si>
  <si>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</si>
  <si>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</si>
  <si>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</si>
  <si>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</si>
  <si>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</si>
  <si>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</si>
  <si>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</si>
  <si>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</si>
  <si>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</si>
  <si>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</si>
  <si>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</si>
  <si>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</si>
  <si>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</si>
  <si>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</si>
  <si>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</si>
  <si>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</si>
  <si>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</si>
  <si>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</si>
  <si>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</si>
  <si>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</si>
  <si>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</si>
  <si>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</si>
  <si>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</si>
  <si>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</si>
  <si>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</si>
  <si>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</si>
  <si>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</si>
  <si>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</si>
  <si>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</si>
  <si>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</si>
  <si>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</si>
  <si>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</si>
  <si>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</si>
  <si>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</si>
  <si>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</si>
  <si>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</si>
  <si>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</si>
  <si>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</si>
  <si>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</si>
  <si>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</si>
  <si>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</si>
  <si>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</si>
  <si>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</si>
  <si>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</si>
  <si>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</si>
  <si>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</si>
  <si>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</si>
  <si>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</si>
  <si>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</si>
  <si>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</si>
  <si>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</si>
  <si>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</si>
  <si>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</si>
  <si>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</si>
  <si>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</si>
  <si>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</si>
  <si>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</si>
  <si>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</si>
  <si>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</si>
  <si>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</si>
  <si>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</si>
  <si>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</si>
  <si>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</si>
  <si>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</si>
  <si>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</si>
  <si>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</si>
  <si>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</si>
  <si>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</si>
  <si>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</si>
  <si>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</si>
  <si>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</si>
  <si>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</si>
  <si>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</si>
  <si>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</si>
  <si>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</si>
  <si>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</si>
  <si>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</si>
  <si>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</si>
  <si>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</si>
  <si>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</si>
  <si>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</si>
  <si>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</si>
  <si>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</si>
  <si>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</si>
  <si>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</si>
  <si>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</si>
  <si>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</si>
  <si>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</si>
  <si>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</si>
  <si>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</si>
  <si>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</si>
  <si>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</si>
  <si>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</si>
  <si>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</si>
  <si>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</si>
  <si>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</si>
  <si>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</si>
  <si>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</si>
  <si>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</si>
  <si>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</si>
  <si>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</si>
  <si>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</si>
  <si>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</si>
  <si>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</si>
  <si>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</si>
  <si>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</si>
  <si>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</si>
  <si>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</si>
  <si>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</si>
  <si>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</si>
  <si>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</si>
  <si>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</si>
  <si>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</si>
  <si>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</si>
  <si>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</si>
  <si>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</si>
  <si>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</si>
  <si>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</si>
  <si>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</si>
  <si>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</si>
  <si>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</si>
  <si>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</si>
  <si>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</si>
  <si>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</si>
  <si>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</si>
  <si>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</si>
  <si>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</si>
  <si>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</si>
  <si>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</si>
  <si>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</si>
  <si>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</si>
  <si>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</si>
  <si>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</si>
  <si>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</si>
  <si>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</si>
  <si>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</si>
  <si>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</si>
  <si>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</si>
  <si>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</si>
  <si>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</si>
  <si>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</si>
  <si>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</si>
  <si>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</si>
  <si>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</si>
  <si>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</si>
  <si>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</si>
  <si>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</si>
  <si>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</si>
  <si>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</si>
  <si>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</si>
  <si>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</si>
  <si>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</si>
  <si>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</si>
  <si>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</si>
  <si>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</si>
  <si>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</si>
  <si>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</si>
  <si>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</si>
  <si>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</si>
  <si>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</si>
  <si>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</si>
  <si>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</si>
  <si>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</si>
  <si>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</si>
  <si>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</si>
  <si>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</si>
  <si>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</si>
  <si>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</si>
  <si>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</si>
  <si>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</si>
  <si>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</si>
  <si>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</si>
  <si>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</si>
  <si>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</si>
  <si>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</si>
  <si>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</si>
  <si>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</si>
  <si>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</si>
  <si>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</si>
  <si>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</si>
  <si>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</si>
  <si>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</si>
  <si>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</si>
  <si>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</si>
  <si>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</si>
  <si>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</si>
  <si>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</si>
  <si>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</si>
  <si>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</si>
  <si>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</si>
  <si>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</si>
  <si>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</si>
  <si>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</si>
  <si>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</si>
  <si>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</si>
  <si>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</si>
  <si>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</si>
  <si>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</si>
  <si>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</si>
  <si>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</si>
  <si>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</si>
  <si>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</si>
  <si>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</si>
  <si>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</si>
  <si>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</si>
  <si>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</si>
  <si>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</si>
  <si>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</si>
  <si>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</si>
  <si>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</si>
  <si>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</si>
  <si>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</si>
  <si>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</si>
  <si>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</si>
  <si>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</si>
  <si>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</si>
  <si>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</si>
  <si>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</si>
  <si>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</si>
  <si>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</si>
  <si>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</si>
  <si>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</si>
  <si>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</si>
  <si>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</si>
  <si>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</si>
  <si>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</si>
  <si>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</si>
  <si>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</si>
  <si>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</si>
  <si>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</si>
  <si>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</si>
  <si>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</si>
  <si>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</si>
  <si>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</si>
  <si>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</si>
  <si>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</si>
  <si>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</si>
  <si>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</si>
  <si>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</si>
  <si>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</si>
  <si>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</si>
  <si>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</si>
  <si>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</si>
  <si>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</si>
  <si>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</si>
  <si>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</si>
  <si>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</si>
  <si>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</si>
  <si>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</si>
  <si>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</si>
  <si>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</si>
  <si>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</si>
  <si>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</si>
  <si>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</si>
  <si>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</si>
  <si>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</si>
  <si>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</si>
  <si>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</si>
  <si>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</si>
  <si>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</si>
  <si>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</si>
  <si>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</si>
  <si>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</si>
  <si>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</si>
  <si>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</si>
  <si>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</si>
  <si>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</si>
  <si>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</si>
  <si>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</si>
  <si>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</si>
  <si>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</si>
  <si>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</si>
  <si>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</si>
  <si>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</si>
  <si>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</si>
  <si>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</si>
  <si>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</si>
  <si>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</si>
  <si>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</si>
  <si>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</si>
  <si>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</si>
  <si>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</si>
  <si>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</si>
  <si>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</si>
  <si>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</si>
  <si>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</si>
  <si>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</si>
  <si>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</si>
  <si>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</si>
  <si>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</si>
  <si>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</si>
  <si>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</si>
  <si>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</si>
  <si>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</si>
  <si>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</si>
  <si>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</si>
  <si>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</si>
  <si>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</si>
  <si>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</si>
  <si>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</si>
  <si>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</si>
  <si>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</si>
  <si>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</si>
  <si>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</si>
  <si>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</si>
  <si>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</si>
  <si>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</si>
  <si>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</si>
  <si>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</si>
  <si>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</si>
  <si>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</si>
  <si>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</si>
  <si>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</si>
  <si>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</si>
  <si>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</si>
  <si>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</si>
  <si>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</si>
  <si>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</si>
  <si>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</si>
  <si>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</si>
  <si>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</si>
  <si>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</si>
  <si>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</si>
  <si>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</si>
  <si>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</si>
  <si>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</si>
  <si>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</si>
  <si>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</si>
  <si>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</si>
  <si>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</si>
  <si>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</si>
  <si>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</si>
  <si>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</si>
  <si>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</si>
  <si>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</si>
  <si>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</si>
  <si>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</si>
  <si>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</si>
  <si>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</si>
  <si>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</si>
  <si>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</si>
  <si>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</si>
  <si>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</si>
  <si>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</si>
  <si>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</si>
  <si>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</si>
  <si>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</si>
  <si>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</si>
  <si>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</si>
  <si>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</si>
  <si>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</si>
  <si>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</si>
  <si>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</si>
  <si>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</si>
  <si>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</si>
  <si>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</si>
  <si>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</si>
  <si>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</si>
  <si>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</si>
  <si>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</si>
  <si>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</si>
  <si>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</si>
  <si>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</si>
  <si>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</si>
  <si>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</si>
  <si>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</si>
  <si>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</si>
  <si>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</si>
  <si>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</si>
  <si>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</si>
  <si>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</si>
  <si>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</si>
  <si>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</si>
  <si>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</si>
  <si>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</si>
  <si>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</si>
  <si>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</si>
  <si>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</si>
  <si>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</si>
  <si>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</si>
  <si>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</si>
  <si>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</si>
  <si>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</si>
  <si>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</si>
  <si>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</si>
  <si>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</si>
  <si>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</si>
  <si>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</si>
  <si>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</si>
  <si>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</si>
  <si>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</si>
  <si>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</si>
  <si>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</si>
  <si>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</si>
  <si>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</si>
  <si>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</si>
  <si>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</si>
  <si>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</si>
  <si>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</si>
  <si>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</si>
  <si>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</si>
  <si>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</si>
  <si>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</si>
  <si>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</si>
  <si>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</si>
  <si>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</si>
  <si>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</si>
  <si>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</si>
  <si>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</si>
  <si>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</si>
  <si>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</si>
  <si>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</si>
  <si>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</si>
  <si>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</si>
  <si>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</si>
  <si>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</si>
  <si>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</si>
  <si>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</si>
  <si>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</si>
  <si>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</si>
  <si>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</si>
  <si>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</si>
  <si>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</si>
  <si>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</si>
  <si>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</si>
  <si>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</si>
  <si>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</si>
  <si>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</si>
  <si>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</si>
  <si>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</si>
  <si>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</si>
  <si>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</si>
  <si>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</si>
  <si>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</si>
  <si>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</si>
  <si>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</si>
  <si>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</si>
  <si>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</si>
  <si>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</si>
  <si>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</si>
  <si>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</si>
  <si>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</si>
  <si>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</si>
  <si>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</si>
  <si>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</si>
  <si>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</si>
  <si>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</si>
  <si>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</si>
  <si>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</si>
  <si>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</si>
  <si>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</si>
  <si>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</si>
  <si>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</si>
  <si>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</si>
  <si>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</si>
  <si>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</si>
  <si>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</si>
  <si>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</si>
  <si>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</si>
  <si>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</si>
  <si>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</si>
  <si>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</si>
  <si>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</si>
  <si>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</si>
  <si>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</si>
  <si>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</si>
  <si>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</si>
  <si>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</si>
  <si>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</si>
  <si>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</si>
  <si>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</si>
  <si>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</si>
  <si>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</si>
  <si>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</si>
  <si>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</si>
  <si>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</si>
  <si>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</si>
  <si>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</si>
  <si>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</si>
  <si>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</si>
  <si>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</si>
  <si>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</si>
  <si>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</si>
  <si>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</si>
  <si>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</si>
  <si>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</si>
  <si>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</si>
  <si>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</si>
  <si>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</si>
  <si>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</si>
  <si>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</si>
  <si>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</si>
  <si>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</si>
  <si>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</si>
  <si>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</si>
  <si>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</si>
  <si>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</si>
  <si>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</si>
  <si>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</si>
  <si>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</si>
  <si>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</si>
  <si>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</si>
  <si>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</si>
  <si>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</si>
  <si>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</si>
  <si>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</si>
  <si>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</si>
  <si>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</si>
  <si>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</si>
  <si>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</si>
  <si>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</si>
  <si>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</si>
  <si>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</si>
  <si>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</si>
  <si>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</si>
  <si>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</si>
  <si>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</si>
  <si>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</si>
  <si>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</si>
  <si>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</si>
  <si>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</si>
  <si>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</si>
  <si>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</si>
  <si>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</si>
  <si>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</si>
  <si>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</si>
  <si>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</si>
  <si>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</si>
  <si>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</si>
  <si>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</si>
  <si>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</si>
  <si>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</si>
  <si>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</si>
  <si>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</si>
  <si>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</si>
  <si>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</si>
  <si>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</si>
  <si>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</si>
  <si>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</si>
  <si>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</si>
  <si>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</si>
  <si>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</si>
  <si>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</si>
  <si>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</si>
  <si>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</si>
  <si>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</si>
  <si>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</si>
  <si>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</si>
  <si>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</si>
  <si>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</si>
  <si>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</si>
  <si>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</si>
  <si>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</si>
  <si>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</si>
  <si>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</si>
  <si>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</si>
  <si>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</si>
  <si>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</si>
  <si>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</si>
  <si>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</si>
  <si>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</si>
  <si>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</si>
  <si>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</si>
  <si>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</si>
  <si>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</si>
  <si>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</si>
  <si>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</si>
  <si>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</si>
  <si>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</si>
  <si>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</si>
  <si>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</si>
  <si>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</si>
  <si>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</si>
  <si>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</si>
  <si>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</si>
  <si>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</si>
  <si>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</si>
  <si>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</si>
  <si>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</si>
  <si>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</si>
  <si>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</si>
  <si>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</si>
  <si>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</si>
  <si>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</si>
  <si>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</si>
  <si>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</si>
  <si>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</si>
  <si>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</si>
  <si>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</si>
  <si>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</si>
  <si>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</si>
  <si>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</si>
  <si>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</si>
  <si>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</si>
  <si>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</si>
  <si>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</si>
  <si>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</si>
  <si>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</si>
  <si>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</si>
  <si>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</si>
  <si>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</si>
  <si>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</si>
  <si>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</si>
  <si>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</si>
  <si>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</si>
  <si>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</si>
  <si>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</si>
  <si>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</si>
  <si>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</si>
  <si>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</si>
  <si>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</si>
  <si>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</si>
  <si>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</si>
  <si>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</si>
  <si>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</si>
  <si>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</si>
  <si>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</si>
  <si>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</si>
  <si>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</si>
  <si>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</si>
  <si>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</si>
  <si>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</si>
  <si>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</si>
  <si>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</si>
  <si>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</si>
  <si>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</si>
  <si>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</si>
  <si>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</si>
  <si>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</si>
  <si>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</si>
  <si>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</si>
  <si>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</si>
  <si>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</si>
  <si>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</si>
  <si>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</si>
  <si>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</si>
  <si>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</si>
  <si>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</si>
  <si>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</si>
  <si>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</si>
  <si>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</si>
  <si>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</si>
  <si>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</si>
  <si>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</si>
  <si>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</si>
  <si>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</si>
  <si>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</si>
  <si>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</si>
  <si>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</si>
  <si>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</si>
  <si>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</si>
  <si>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</si>
  <si>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</si>
  <si>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</si>
  <si>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</si>
  <si>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</si>
  <si>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</si>
  <si>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</si>
  <si>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</si>
  <si>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</si>
  <si>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</si>
  <si>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</si>
  <si>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</si>
  <si>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</si>
  <si>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</si>
  <si>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</si>
  <si>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</si>
  <si>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</si>
  <si>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</si>
  <si>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</si>
  <si>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</si>
  <si>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</si>
  <si>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</si>
  <si>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</si>
  <si>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</si>
  <si>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</si>
  <si>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</si>
  <si>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</si>
  <si>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</si>
  <si>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</si>
  <si>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</si>
  <si>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</si>
  <si>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</si>
  <si>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</si>
  <si>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</si>
  <si>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</si>
  <si>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</si>
  <si>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</si>
  <si>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</si>
  <si>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</si>
  <si>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</si>
  <si>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</si>
  <si>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</si>
  <si>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</si>
  <si>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</si>
  <si>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</si>
  <si>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</si>
  <si>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</si>
  <si>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</si>
  <si>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</si>
  <si>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</si>
  <si>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</si>
  <si>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</si>
  <si>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</si>
  <si>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</si>
  <si>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</si>
  <si>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</si>
  <si>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</si>
  <si>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</si>
  <si>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</si>
  <si>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</si>
  <si>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</si>
  <si>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</si>
  <si>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</si>
  <si>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</si>
  <si>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</si>
  <si>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</si>
  <si>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</si>
  <si>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</si>
  <si>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</si>
  <si>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</si>
  <si>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</si>
  <si>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</si>
  <si>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</si>
  <si>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</si>
  <si>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</si>
  <si>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</si>
  <si>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</si>
  <si>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</si>
  <si>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</si>
  <si>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</si>
  <si>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</si>
  <si>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</si>
  <si>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</si>
  <si>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</si>
  <si>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</si>
  <si>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</si>
  <si>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</si>
  <si>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</si>
  <si>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</si>
  <si>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</si>
  <si>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</si>
  <si>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</si>
  <si>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</si>
  <si>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</si>
  <si>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</si>
  <si>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</si>
  <si>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</si>
  <si>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</si>
  <si>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</si>
  <si>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</si>
  <si>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</si>
  <si>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</si>
  <si>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</si>
  <si>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</si>
  <si>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</si>
  <si>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</si>
  <si>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</si>
  <si>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</si>
  <si>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</si>
  <si>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</si>
  <si>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</si>
  <si>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</si>
  <si>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</si>
  <si>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</si>
  <si>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</si>
  <si>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</si>
  <si>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</si>
  <si>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</si>
  <si>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</si>
  <si>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</si>
  <si>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</si>
  <si>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</si>
  <si>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</si>
  <si>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</si>
  <si>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</si>
  <si>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</si>
  <si>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</si>
  <si>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</si>
  <si>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</si>
  <si>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</si>
  <si>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</si>
  <si>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</si>
  <si>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</si>
  <si>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</si>
  <si>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</si>
  <si>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</si>
  <si>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</si>
  <si>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</si>
  <si>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</si>
  <si>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</si>
  <si>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</si>
  <si>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</si>
  <si>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</si>
  <si>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</si>
  <si>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</si>
  <si>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</si>
  <si>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</si>
  <si>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</si>
  <si>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</si>
  <si>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</si>
  <si>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</si>
  <si>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</si>
  <si>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</si>
  <si>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</si>
  <si>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</si>
  <si>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</si>
  <si>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</si>
  <si>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</si>
  <si>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</si>
  <si>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</si>
  <si>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</si>
  <si>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</si>
  <si>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</si>
  <si>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</si>
  <si>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</si>
  <si>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</si>
  <si>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</si>
  <si>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</si>
  <si>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</si>
  <si>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</si>
  <si>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</si>
  <si>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</si>
  <si>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</si>
  <si>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</si>
  <si>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</si>
  <si>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</si>
  <si>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</si>
  <si>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</si>
  <si>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</si>
  <si>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</si>
  <si>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</si>
  <si>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</si>
  <si>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</si>
  <si>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</si>
  <si>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</si>
  <si>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</si>
  <si>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</si>
  <si>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</si>
  <si>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</si>
  <si>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</si>
  <si>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</si>
  <si>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</si>
  <si>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</si>
  <si>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</si>
  <si>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</si>
  <si>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</si>
  <si>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</si>
  <si>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</si>
  <si>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</si>
  <si>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</si>
  <si>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</si>
  <si>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</si>
  <si>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</si>
  <si>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</si>
  <si>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</si>
  <si>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</si>
  <si>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</si>
  <si>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</si>
  <si>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</si>
  <si>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</si>
  <si>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</si>
  <si>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</si>
  <si>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</si>
  <si>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</si>
  <si>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</si>
  <si>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</si>
  <si>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</si>
  <si>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</si>
  <si>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</si>
  <si>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</si>
  <si>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</si>
  <si>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</si>
  <si>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</si>
  <si>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</si>
  <si>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</si>
  <si>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</si>
  <si>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</si>
  <si>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</si>
  <si>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</si>
  <si>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</si>
  <si>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</si>
  <si>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</si>
  <si>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</si>
  <si>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</si>
  <si>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</si>
  <si>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</si>
  <si>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</si>
  <si>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</si>
  <si>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</si>
  <si>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</si>
  <si>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</si>
  <si>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</si>
  <si>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</si>
  <si>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</si>
  <si>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</si>
  <si>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</si>
  <si>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</si>
  <si>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</si>
  <si>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</si>
  <si>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</si>
  <si>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</si>
  <si>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</si>
  <si>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</si>
  <si>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</si>
  <si>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</si>
  <si>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</si>
  <si>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</si>
  <si>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</si>
  <si>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</si>
  <si>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</si>
  <si>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</si>
  <si>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</si>
  <si>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</si>
  <si>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</si>
  <si>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</si>
  <si>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</si>
  <si>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</si>
  <si>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</si>
  <si>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</si>
  <si>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</si>
  <si>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</si>
  <si>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</si>
  <si>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</si>
  <si>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</si>
  <si>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</si>
  <si>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</si>
  <si>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</si>
  <si>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</si>
  <si>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</si>
  <si>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</si>
  <si>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</si>
  <si>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</si>
  <si>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</si>
  <si>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</si>
  <si>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</si>
  <si>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</si>
  <si>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</si>
  <si>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</si>
  <si>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</si>
  <si>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</si>
  <si>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</si>
  <si>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</si>
  <si>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</si>
  <si>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</si>
  <si>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</si>
  <si>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</si>
  <si>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</si>
  <si>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</si>
  <si>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</si>
  <si>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</si>
  <si>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</si>
  <si>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</si>
  <si>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</si>
  <si>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</si>
  <si>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</si>
  <si>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</si>
  <si>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</si>
  <si>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</si>
  <si>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</si>
  <si>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</si>
  <si>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</si>
  <si>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</si>
  <si>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</si>
  <si>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</si>
  <si>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</si>
  <si>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</si>
  <si>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</si>
  <si>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</si>
  <si>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</si>
  <si>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</si>
  <si>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</si>
  <si>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</si>
  <si>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</si>
  <si>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</si>
  <si>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</si>
  <si>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</si>
  <si>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</si>
  <si>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</si>
  <si>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</si>
  <si>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</si>
  <si>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</si>
  <si>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</si>
  <si>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</si>
  <si>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</si>
  <si>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</si>
  <si>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</si>
  <si>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</si>
  <si>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</si>
  <si>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</si>
  <si>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</si>
  <si>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</si>
  <si>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</si>
  <si>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</si>
  <si>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</si>
  <si>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</si>
  <si>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</si>
  <si>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</si>
  <si>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</si>
  <si>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</si>
  <si>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</si>
  <si>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</si>
  <si>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</si>
  <si>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</si>
  <si>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</si>
  <si>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</si>
  <si>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</si>
  <si>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</si>
  <si>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</si>
  <si>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</si>
  <si>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</si>
  <si>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</si>
  <si>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</si>
  <si>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</si>
  <si>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</si>
  <si>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</si>
  <si>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</si>
  <si>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</si>
  <si>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</si>
  <si>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</si>
  <si>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</si>
  <si>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</si>
  <si>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</si>
  <si>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</si>
  <si>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</si>
  <si>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</si>
  <si>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</si>
  <si>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</si>
  <si>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</si>
  <si>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</si>
  <si>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</si>
  <si>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</si>
  <si>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</si>
  <si>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</si>
  <si>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</si>
  <si>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</si>
  <si>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</si>
  <si>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</si>
  <si>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</si>
  <si>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</si>
  <si>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</si>
  <si>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</si>
  <si>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</si>
  <si>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</si>
  <si>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</si>
  <si>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</si>
  <si>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</si>
  <si>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</si>
  <si>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</si>
  <si>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</si>
  <si>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</si>
  <si>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</si>
  <si>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</si>
  <si>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</si>
  <si>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</si>
  <si>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</si>
  <si>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</si>
  <si>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</si>
  <si>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</si>
  <si>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</si>
  <si>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</si>
  <si>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</si>
  <si>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</si>
  <si>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</si>
  <si>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</si>
  <si>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</si>
  <si>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</si>
  <si>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</si>
  <si>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</si>
  <si>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</si>
  <si>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</si>
  <si>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</si>
  <si>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</si>
  <si>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</si>
  <si>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</si>
  <si>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</si>
  <si>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</si>
  <si>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</si>
  <si>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</si>
  <si>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</si>
  <si>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</si>
  <si>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</si>
  <si>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</si>
  <si>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</si>
  <si>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</si>
  <si>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</si>
  <si>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</si>
  <si>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</si>
  <si>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</si>
  <si>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</si>
  <si>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</si>
  <si>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</si>
  <si>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</si>
  <si>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</si>
  <si>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</si>
  <si>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</si>
  <si>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</si>
  <si>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</si>
  <si>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</si>
  <si>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</si>
  <si>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</si>
  <si>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</si>
  <si>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</si>
  <si>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</si>
  <si>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</si>
  <si>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</si>
  <si>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</si>
  <si>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</si>
  <si>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</si>
  <si>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</si>
  <si>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</si>
  <si>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</si>
  <si>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</si>
  <si>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</si>
  <si>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</si>
  <si>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</si>
  <si>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</si>
  <si>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</si>
  <si>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</si>
  <si>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</si>
  <si>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</si>
  <si>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</si>
  <si>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</si>
  <si>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</si>
  <si>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</si>
  <si>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</si>
  <si>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</si>
  <si>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</si>
  <si>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</si>
  <si>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</si>
  <si>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</si>
  <si>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</si>
  <si>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</si>
  <si>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</si>
  <si>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</si>
  <si>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</si>
  <si>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</si>
  <si>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</si>
  <si>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</si>
  <si>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</si>
  <si>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</si>
  <si>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</si>
  <si>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</si>
  <si>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</si>
  <si>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</si>
  <si>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</si>
  <si>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</si>
  <si>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</si>
  <si>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</si>
  <si>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</si>
  <si>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</si>
  <si>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</si>
  <si>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</si>
  <si>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</si>
  <si>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</si>
  <si>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</si>
  <si>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</si>
  <si>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</si>
  <si>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</si>
  <si>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</si>
  <si>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</si>
  <si>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</si>
  <si>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</si>
  <si>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</si>
  <si>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</si>
  <si>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</si>
  <si>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</si>
  <si>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</si>
  <si>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</si>
  <si>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</si>
  <si>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</si>
  <si>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</si>
  <si>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</si>
  <si>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</si>
  <si>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</si>
  <si>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</si>
  <si>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</si>
  <si>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</si>
  <si>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</si>
  <si>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</si>
  <si>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</si>
  <si>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</si>
  <si>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</si>
  <si>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</si>
  <si>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</si>
  <si>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</si>
  <si>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</si>
  <si>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</si>
  <si>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</si>
  <si>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</si>
  <si>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</si>
  <si>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</si>
  <si>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</si>
  <si>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</si>
  <si>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</si>
  <si>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</si>
  <si>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</si>
  <si>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</si>
  <si>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</si>
  <si>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</si>
  <si>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</si>
  <si>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</si>
  <si>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</si>
  <si>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</si>
  <si>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</si>
  <si>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</si>
  <si>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</si>
  <si>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</si>
  <si>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</si>
  <si>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</si>
  <si>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</si>
  <si>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</si>
  <si>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</si>
  <si>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</si>
  <si>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</si>
  <si>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</si>
  <si>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</si>
  <si>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</si>
  <si>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</si>
  <si>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</si>
  <si>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</si>
  <si>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</si>
  <si>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</si>
  <si>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</si>
  <si>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</si>
  <si>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</si>
  <si>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</si>
  <si>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</si>
  <si>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</si>
  <si>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</si>
  <si>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</si>
  <si>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</si>
  <si>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</si>
  <si>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</si>
  <si>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</si>
  <si>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</si>
  <si>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</si>
  <si>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</si>
  <si>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</si>
  <si>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</si>
  <si>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</si>
  <si>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</si>
  <si>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</si>
  <si>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</si>
  <si>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</si>
  <si>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</si>
  <si>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</si>
  <si>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</si>
  <si>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</si>
  <si>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</si>
  <si>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</si>
  <si>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</si>
  <si>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</si>
  <si>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</si>
  <si>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</si>
  <si>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</si>
  <si>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</si>
  <si>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</si>
  <si>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</si>
  <si>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</si>
  <si>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</si>
  <si>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</si>
  <si>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</si>
  <si>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</si>
  <si>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</si>
  <si>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</si>
  <si>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</si>
  <si>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</si>
  <si>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</si>
  <si>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</si>
  <si>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</si>
  <si>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</si>
  <si>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</si>
  <si>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</si>
  <si>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</si>
  <si>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</si>
  <si>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</si>
  <si>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</si>
  <si>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</si>
  <si>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</si>
  <si>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</si>
  <si>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</si>
  <si>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</si>
  <si>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</si>
  <si>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</si>
  <si>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</si>
  <si>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</si>
  <si>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</si>
  <si>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</si>
  <si>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</si>
  <si>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</si>
  <si>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</si>
  <si>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</si>
  <si>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</si>
  <si>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</si>
  <si>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</si>
  <si>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</si>
  <si>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</si>
  <si>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</si>
  <si>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</si>
  <si>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</si>
  <si>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</si>
  <si>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</si>
  <si>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</si>
  <si>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</si>
  <si>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</si>
  <si>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</si>
  <si>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</si>
  <si>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</si>
  <si>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</si>
  <si>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</si>
  <si>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</si>
  <si>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</si>
  <si>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</si>
  <si>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</si>
  <si>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</si>
  <si>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</si>
  <si>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</si>
  <si>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</si>
  <si>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</si>
  <si>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</si>
  <si>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</si>
  <si>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</si>
  <si>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</si>
  <si>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</si>
  <si>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</si>
  <si>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</si>
  <si>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</si>
  <si>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</si>
  <si>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</si>
  <si>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</si>
  <si>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</si>
  <si>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</si>
  <si>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</si>
  <si>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</si>
  <si>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</si>
  <si>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</si>
  <si>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</si>
  <si>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</si>
  <si>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</si>
  <si>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</si>
  <si>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</si>
  <si>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</si>
  <si>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</si>
  <si>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</si>
  <si>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</si>
  <si>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</si>
  <si>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</si>
  <si>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</si>
  <si>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</si>
  <si>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</si>
  <si>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</si>
  <si>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</si>
  <si>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</si>
  <si>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</si>
  <si>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</si>
  <si>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</si>
  <si>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</si>
  <si>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</si>
  <si>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</si>
  <si>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</si>
  <si>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</si>
  <si>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</si>
  <si>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</si>
  <si>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</si>
  <si>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</si>
  <si>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</si>
  <si>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</si>
  <si>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</si>
  <si>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</si>
  <si>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</si>
  <si>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</si>
  <si>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</si>
  <si>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</si>
  <si>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</si>
  <si>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</si>
  <si>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</si>
  <si>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</si>
  <si>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</si>
  <si>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</si>
  <si>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</si>
  <si>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</si>
  <si>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</si>
  <si>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</si>
  <si>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</si>
  <si>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</si>
  <si>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</si>
  <si>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</si>
  <si>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</si>
  <si>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</si>
  <si>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</si>
  <si>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</si>
  <si>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</si>
  <si>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</si>
  <si>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</si>
  <si>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</si>
  <si>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</si>
  <si>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</si>
  <si>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</si>
  <si>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</si>
  <si>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</si>
  <si>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</si>
  <si>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</si>
  <si>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</si>
  <si>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</si>
  <si>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</si>
  <si>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</si>
  <si>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</si>
  <si>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</si>
  <si>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</si>
  <si>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</si>
  <si>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</si>
  <si>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</si>
  <si>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</si>
  <si>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</si>
  <si>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</si>
  <si>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</si>
  <si>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</si>
  <si>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</si>
  <si>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</si>
  <si>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</si>
  <si>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</si>
  <si>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</si>
  <si>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</si>
  <si>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</si>
  <si>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</si>
  <si>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</si>
  <si>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</si>
  <si>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</si>
  <si>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</si>
  <si>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</si>
  <si>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</si>
  <si>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</si>
  <si>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</si>
  <si>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</si>
  <si>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</si>
  <si>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</si>
  <si>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</si>
  <si>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</si>
  <si>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</si>
  <si>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</si>
  <si>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</si>
  <si>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</si>
  <si>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</si>
  <si>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</si>
  <si>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</si>
  <si>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</si>
  <si>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</si>
  <si>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</si>
  <si>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</si>
  <si>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</si>
  <si>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</si>
  <si>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</si>
  <si>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</si>
  <si>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</si>
  <si>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</si>
  <si>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</si>
  <si>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</si>
  <si>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</si>
  <si>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</si>
  <si>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</si>
  <si>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</si>
  <si>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</si>
  <si>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</si>
  <si>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</si>
  <si>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</si>
  <si>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</si>
  <si>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</si>
  <si>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</si>
  <si>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</si>
  <si>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</si>
  <si>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</si>
  <si>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</si>
  <si>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</si>
  <si>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</si>
  <si>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</si>
  <si>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</si>
  <si>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</si>
  <si>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</si>
  <si>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</si>
  <si>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</si>
  <si>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</si>
  <si>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</si>
  <si>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</si>
  <si>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</si>
  <si>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</si>
  <si>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</si>
  <si>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</si>
  <si>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</si>
  <si>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</si>
  <si>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</si>
  <si>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</si>
  <si>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</si>
  <si>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</si>
  <si>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</si>
  <si>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</si>
  <si>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</si>
  <si>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</si>
  <si>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</si>
  <si>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</si>
  <si>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</si>
  <si>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</si>
  <si>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</si>
  <si>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</si>
  <si>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</si>
  <si>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</si>
  <si>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</si>
  <si>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</si>
  <si>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</si>
  <si>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</si>
  <si>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</si>
  <si>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</si>
  <si>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</si>
  <si>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</si>
  <si>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</si>
  <si>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</si>
  <si>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</si>
  <si>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</si>
  <si>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</si>
  <si>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</si>
  <si>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</si>
  <si>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</si>
  <si>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</si>
  <si>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</si>
  <si>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</si>
  <si>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</si>
  <si>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</si>
  <si>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</si>
  <si>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</si>
  <si>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</si>
  <si>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</si>
  <si>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</si>
  <si>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</si>
  <si>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</si>
  <si>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</si>
  <si>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</si>
  <si>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</si>
  <si>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</si>
  <si>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</si>
  <si>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</si>
  <si>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</si>
  <si>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</si>
  <si>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</si>
  <si>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</si>
  <si>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</si>
  <si>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</si>
  <si>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</si>
  <si>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</si>
  <si>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</si>
  <si>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</si>
  <si>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</si>
  <si>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</si>
  <si>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</si>
  <si>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</si>
  <si>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</si>
  <si>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</si>
  <si>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</si>
  <si>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</si>
  <si>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</si>
  <si>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</si>
  <si>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</si>
  <si>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</si>
  <si>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</si>
  <si>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</si>
  <si>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</si>
  <si>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</si>
  <si>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</si>
  <si>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</si>
  <si>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</si>
  <si>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</si>
  <si>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</si>
  <si>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</si>
  <si>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</si>
  <si>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</si>
  <si>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</si>
  <si>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</si>
  <si>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</si>
  <si>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</si>
  <si>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</si>
  <si>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</si>
  <si>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</si>
  <si>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</si>
  <si>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</si>
  <si>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</si>
  <si>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</si>
  <si>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</si>
  <si>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</si>
  <si>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</si>
  <si>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</si>
  <si>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</si>
  <si>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</si>
  <si>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</si>
  <si>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</si>
  <si>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</si>
  <si>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</si>
  <si>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</si>
  <si>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</si>
  <si>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</si>
  <si>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</si>
  <si>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</si>
  <si>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</si>
  <si>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</si>
  <si>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</si>
  <si>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</si>
  <si>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</si>
  <si>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</si>
  <si>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</si>
  <si>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</si>
  <si>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</si>
  <si>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</si>
  <si>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</si>
  <si>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</si>
  <si>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</si>
  <si>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</si>
  <si>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</si>
  <si>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</si>
  <si>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</si>
  <si>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</si>
  <si>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</si>
  <si>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</si>
  <si>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</si>
  <si>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</si>
  <si>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</si>
  <si>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</si>
  <si>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</si>
  <si>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</si>
  <si>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</si>
  <si>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</si>
  <si>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</si>
  <si>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</si>
  <si>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</si>
  <si>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</si>
  <si>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</si>
  <si>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</si>
  <si>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</si>
  <si>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</si>
  <si>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</si>
  <si>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</si>
  <si>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</si>
  <si>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</si>
  <si>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</si>
  <si>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</si>
  <si>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</si>
  <si>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</si>
  <si>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</si>
  <si>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</si>
  <si>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</si>
  <si>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</si>
  <si>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</si>
  <si>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</si>
  <si>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</si>
  <si>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</si>
  <si>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</si>
  <si>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</si>
  <si>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</si>
  <si>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</si>
  <si>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</si>
  <si>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</si>
  <si>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</si>
  <si>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</si>
  <si>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</si>
  <si>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</si>
  <si>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</si>
  <si>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</si>
  <si>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</si>
  <si>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</si>
  <si>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</si>
  <si>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</si>
  <si>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</si>
  <si>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</si>
  <si>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</si>
  <si>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</si>
  <si>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</si>
  <si>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</si>
  <si>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</si>
  <si>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</si>
  <si>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</si>
  <si>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</si>
  <si>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</si>
  <si>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</si>
  <si>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</si>
  <si>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</si>
  <si>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</si>
  <si>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</si>
  <si>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</si>
  <si>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</si>
  <si>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</si>
  <si>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</si>
  <si>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</si>
  <si>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</si>
  <si>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</si>
  <si>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</si>
  <si>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</si>
  <si>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</si>
  <si>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</si>
  <si>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</si>
  <si>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</si>
  <si>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</si>
  <si>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</si>
  <si>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</si>
  <si>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</si>
  <si>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</si>
  <si>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</si>
  <si>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</si>
  <si>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</si>
  <si>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</si>
  <si>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</si>
  <si>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</si>
  <si>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</si>
  <si>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</si>
  <si>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</si>
  <si>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</si>
  <si>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</si>
  <si>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</si>
  <si>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</si>
  <si>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</si>
  <si>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</si>
  <si>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</si>
  <si>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</si>
  <si>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</si>
  <si>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</si>
  <si>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</si>
  <si>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</si>
  <si>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</si>
  <si>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</si>
  <si>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</si>
  <si>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</si>
  <si>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</si>
  <si>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</si>
  <si>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</si>
  <si>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</si>
  <si>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</si>
  <si>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</si>
  <si>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</si>
  <si>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</si>
  <si>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</si>
  <si>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</si>
  <si>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</si>
  <si>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</si>
  <si>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</si>
  <si>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</si>
  <si>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</si>
  <si>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</si>
  <si>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</si>
  <si>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</si>
  <si>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</si>
  <si>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</si>
  <si>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</si>
  <si>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</si>
  <si>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</si>
  <si>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</si>
  <si>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</si>
  <si>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</si>
  <si>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</si>
  <si>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</si>
  <si>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</si>
  <si>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</si>
  <si>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</si>
  <si>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</si>
  <si>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</si>
  <si>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</si>
  <si>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</si>
  <si>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</si>
  <si>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</si>
  <si>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</si>
  <si>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</si>
  <si>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</si>
  <si>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</si>
  <si>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</si>
  <si>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</si>
  <si>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</si>
  <si>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</si>
  <si>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</si>
  <si>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</si>
  <si>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</si>
  <si>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</si>
  <si>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</si>
  <si>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</si>
  <si>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</si>
  <si>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</si>
  <si>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</si>
  <si>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</si>
  <si>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</si>
  <si>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</si>
  <si>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</si>
  <si>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</si>
  <si>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</si>
  <si>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</si>
  <si>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</si>
  <si>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</si>
  <si>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</si>
  <si>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</si>
  <si>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</si>
  <si>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</si>
  <si>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</si>
  <si>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</si>
  <si>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</si>
  <si>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</si>
  <si>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</si>
  <si>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</si>
  <si>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</si>
  <si>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</si>
  <si>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</si>
  <si>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</si>
  <si>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</si>
  <si>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</si>
  <si>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</si>
  <si>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</si>
  <si>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</si>
  <si>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</si>
  <si>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</si>
  <si>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</si>
  <si>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</si>
  <si>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</si>
  <si>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</si>
  <si>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</si>
  <si>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</si>
  <si>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</si>
  <si>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</si>
  <si>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</si>
  <si>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</si>
  <si>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</si>
  <si>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</si>
  <si>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</si>
  <si>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</si>
  <si>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</si>
  <si>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</si>
  <si>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</si>
  <si>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</si>
  <si>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</si>
  <si>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</si>
  <si>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</si>
  <si>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</si>
  <si>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</si>
  <si>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</si>
  <si>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</si>
  <si>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</si>
  <si>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</si>
  <si>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</si>
  <si>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</si>
  <si>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</si>
  <si>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</si>
  <si>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</si>
  <si>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</si>
  <si>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</si>
  <si>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</si>
  <si>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</si>
  <si>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</si>
  <si>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</si>
  <si>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</si>
  <si>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</si>
  <si>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</si>
  <si>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</si>
  <si>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</si>
  <si>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</si>
  <si>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</si>
  <si>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</si>
  <si>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</si>
  <si>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</si>
  <si>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</si>
  <si>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</si>
  <si>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</si>
  <si>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</si>
  <si>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</si>
  <si>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</si>
  <si>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</si>
  <si>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</si>
  <si>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</si>
  <si>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</si>
  <si>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</si>
  <si>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</si>
  <si>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</si>
  <si>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</si>
  <si>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</si>
  <si>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</si>
  <si>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</si>
  <si>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</si>
  <si>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</si>
  <si>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</si>
  <si>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</si>
  <si>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</si>
  <si>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</si>
  <si>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</si>
  <si>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</si>
  <si>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</si>
  <si>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</si>
  <si>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</si>
  <si>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</si>
  <si>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</si>
  <si>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</si>
  <si>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</si>
  <si>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</si>
  <si>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</si>
  <si>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</si>
  <si>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</si>
  <si>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</si>
  <si>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</si>
  <si>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</si>
  <si>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</si>
  <si>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</si>
  <si>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</si>
  <si>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</si>
  <si>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</si>
  <si>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</si>
  <si>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</si>
  <si>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</si>
  <si>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</si>
  <si>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</si>
  <si>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</si>
  <si>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</si>
  <si>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</si>
  <si>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</si>
  <si>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</si>
  <si>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</si>
  <si>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</si>
  <si>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</si>
  <si>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</si>
  <si>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</si>
  <si>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</si>
  <si>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</si>
  <si>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</si>
  <si>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</si>
  <si>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</si>
  <si>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</si>
  <si>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</si>
  <si>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</si>
  <si>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</si>
  <si>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</si>
  <si>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</si>
  <si>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</si>
  <si>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</si>
  <si>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</si>
  <si>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</si>
  <si>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</si>
  <si>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</si>
  <si>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</si>
  <si>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</si>
  <si>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</si>
  <si>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</si>
  <si>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</si>
  <si>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</si>
  <si>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</si>
  <si>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</si>
  <si>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</si>
  <si>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</si>
  <si>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</si>
  <si>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</si>
  <si>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</si>
  <si>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</si>
  <si>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</si>
  <si>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</si>
  <si>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</si>
  <si>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</si>
  <si>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</si>
  <si>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</si>
  <si>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</si>
  <si>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</si>
  <si>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</si>
  <si>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</si>
  <si>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</si>
  <si>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</si>
  <si>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</si>
  <si>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</si>
  <si>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</si>
  <si>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</si>
  <si>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</si>
  <si>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</si>
  <si>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</si>
  <si>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</si>
  <si>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</si>
  <si>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</si>
  <si>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</si>
  <si>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</si>
  <si>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</si>
  <si>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</si>
  <si>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</si>
  <si>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</si>
  <si>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</si>
  <si>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</si>
  <si>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</si>
  <si>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</si>
  <si>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</si>
  <si>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</si>
  <si>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</si>
  <si>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</si>
  <si>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</si>
  <si>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</si>
  <si>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</si>
  <si>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</si>
  <si>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</si>
  <si>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</si>
  <si>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</si>
  <si>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</si>
  <si>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</si>
  <si>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</si>
  <si>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</si>
  <si>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</si>
  <si>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</si>
  <si>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</si>
  <si>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</si>
  <si>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</si>
  <si>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</si>
  <si>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</si>
  <si>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</si>
  <si>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</si>
  <si>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</si>
  <si>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</si>
  <si>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</si>
  <si>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</si>
  <si>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</si>
  <si>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</si>
  <si>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</si>
  <si>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</si>
  <si>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</si>
  <si>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</si>
  <si>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</si>
  <si>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</si>
  <si>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</si>
  <si>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</si>
  <si>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</si>
  <si>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</si>
  <si>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</si>
  <si>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</si>
  <si>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</si>
  <si>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</si>
  <si>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</si>
  <si>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</si>
  <si>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</si>
  <si>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</si>
  <si>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</si>
  <si>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</si>
  <si>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</si>
  <si>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</si>
  <si>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</si>
  <si>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</si>
  <si>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</si>
  <si>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</si>
  <si>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</si>
  <si>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</si>
  <si>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</si>
  <si>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</si>
  <si>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</si>
  <si>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</si>
  <si>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</si>
  <si>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</si>
  <si>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</si>
  <si>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</si>
  <si>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</si>
  <si>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</si>
  <si>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</si>
  <si>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</si>
  <si>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</si>
  <si>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</si>
  <si>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</si>
  <si>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</si>
  <si>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</si>
  <si>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</si>
  <si>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</si>
  <si>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</si>
  <si>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</si>
  <si>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</si>
  <si>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</si>
  <si>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</si>
  <si>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</si>
  <si>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</si>
  <si>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</si>
  <si>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</si>
  <si>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</si>
  <si>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</si>
  <si>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</si>
  <si>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</si>
  <si>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</si>
  <si>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</si>
  <si>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</si>
  <si>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</si>
  <si>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</si>
  <si>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</si>
  <si>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</si>
  <si>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</si>
  <si>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</si>
  <si>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</si>
  <si>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</si>
  <si>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</si>
  <si>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</si>
  <si>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</si>
  <si>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</si>
  <si>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</si>
  <si>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</si>
  <si>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</si>
  <si>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</si>
  <si>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</si>
  <si>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</si>
  <si>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</si>
  <si>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</si>
  <si>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</si>
  <si>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</si>
  <si>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</si>
  <si>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</si>
  <si>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</si>
  <si>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</si>
  <si>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</si>
  <si>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</si>
  <si>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</si>
  <si>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</si>
  <si>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</si>
  <si>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</si>
  <si>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</si>
  <si>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</si>
  <si>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</si>
  <si>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</si>
  <si>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</si>
  <si>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</si>
  <si>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</si>
  <si>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</si>
  <si>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</si>
  <si>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</si>
  <si>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</si>
  <si>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</si>
  <si>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</si>
  <si>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</si>
  <si>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</si>
  <si>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</si>
  <si>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</si>
  <si>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</si>
  <si>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</si>
  <si>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</si>
  <si>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</si>
  <si>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</si>
  <si>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</si>
  <si>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</si>
  <si>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</si>
  <si>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</si>
  <si>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</si>
  <si>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</si>
  <si>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</si>
  <si>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</si>
  <si>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</si>
  <si>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</si>
  <si>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</si>
  <si>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</si>
  <si>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</si>
  <si>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</si>
  <si>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</si>
  <si>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</si>
  <si>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</si>
  <si>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</si>
  <si>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</si>
  <si>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</si>
  <si>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</si>
  <si>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</si>
  <si>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</si>
  <si>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</si>
  <si>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</si>
  <si>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</si>
  <si>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</si>
  <si>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</si>
  <si>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</si>
  <si>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</si>
  <si>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</si>
  <si>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</si>
  <si>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</si>
  <si>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</si>
  <si>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</si>
  <si>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</si>
  <si>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</si>
  <si>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</si>
  <si>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</si>
  <si>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</si>
  <si>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</si>
  <si>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</si>
  <si>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</si>
  <si>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</si>
  <si>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</si>
  <si>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</si>
  <si>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</si>
  <si>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</si>
  <si>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</si>
  <si>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</si>
  <si>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</si>
  <si>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</si>
  <si>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</si>
  <si>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</si>
  <si>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</si>
  <si>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</si>
  <si>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</si>
  <si>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</si>
  <si>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</si>
  <si>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</si>
  <si>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</si>
  <si>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</si>
  <si>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</si>
  <si>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</si>
  <si>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</si>
  <si>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</si>
  <si>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</si>
  <si>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</si>
  <si>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</si>
  <si>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</si>
  <si>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</si>
  <si>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</si>
  <si>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</si>
  <si>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</si>
  <si>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</si>
  <si>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</si>
  <si>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</si>
  <si>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</si>
  <si>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</si>
  <si>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</si>
  <si>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</si>
  <si>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</si>
  <si>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</si>
  <si>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</si>
  <si>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</si>
  <si>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</si>
  <si>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</si>
  <si>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</si>
  <si>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</si>
  <si>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</si>
  <si>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</si>
  <si>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</si>
  <si>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</si>
  <si>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</si>
  <si>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</si>
  <si>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</si>
  <si>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</si>
  <si>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</si>
  <si>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</si>
  <si>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</si>
  <si>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</si>
  <si>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</si>
  <si>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</si>
  <si>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</si>
  <si>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</si>
  <si>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</si>
  <si>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</si>
  <si>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</si>
  <si>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</si>
  <si>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</si>
  <si>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</si>
  <si>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</si>
  <si>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</si>
  <si>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</si>
  <si>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</si>
  <si>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</si>
  <si>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</si>
  <si>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</si>
  <si>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</si>
  <si>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</si>
  <si>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</si>
  <si>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</si>
  <si>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</si>
  <si>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</si>
  <si>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</si>
  <si>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</si>
  <si>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</si>
  <si>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</si>
  <si>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</si>
  <si>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</si>
  <si>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</si>
  <si>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</si>
  <si>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</si>
  <si>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</si>
  <si>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</si>
  <si>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</si>
  <si>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</si>
  <si>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</si>
  <si>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</si>
  <si>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</si>
  <si>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</si>
  <si>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</si>
  <si>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</si>
  <si>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</si>
  <si>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</si>
  <si>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</si>
  <si>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</si>
  <si>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</si>
  <si>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</si>
  <si>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</si>
  <si>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</si>
  <si>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</si>
  <si>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</si>
  <si>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</si>
  <si>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</si>
  <si>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</si>
  <si>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</si>
  <si>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</si>
  <si>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</si>
  <si>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</si>
  <si>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</si>
  <si>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</si>
  <si>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</si>
  <si>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</si>
  <si>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</si>
  <si>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</si>
  <si>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</si>
  <si>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</si>
  <si>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</si>
  <si>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</si>
  <si>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</si>
  <si>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</si>
  <si>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</si>
  <si>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</si>
  <si>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</si>
  <si>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</si>
  <si>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</si>
  <si>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</si>
  <si>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</si>
  <si>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</si>
  <si>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</si>
  <si>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</si>
  <si>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</si>
  <si>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</si>
  <si>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</si>
  <si>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</si>
  <si>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</si>
  <si>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</si>
  <si>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</si>
  <si>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</si>
  <si>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</si>
  <si>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</si>
  <si>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</si>
  <si>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</si>
  <si>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</si>
  <si>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</si>
  <si>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</si>
  <si>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</si>
  <si>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</si>
  <si>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</si>
  <si>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</si>
  <si>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</si>
  <si>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</si>
  <si>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</si>
  <si>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</si>
  <si>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</si>
  <si>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</si>
  <si>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</si>
  <si>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</si>
  <si>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</si>
  <si>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</si>
  <si>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</si>
  <si>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</si>
  <si>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</si>
  <si>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</si>
  <si>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</si>
  <si>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</si>
  <si>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</si>
  <si>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</si>
  <si>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</si>
  <si>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</si>
  <si>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</si>
  <si>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</si>
  <si>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</si>
  <si>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</si>
  <si>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</si>
  <si>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</si>
  <si>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</si>
  <si>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</si>
  <si>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</si>
  <si>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</si>
  <si>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</si>
  <si>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</si>
  <si>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</si>
  <si>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</si>
  <si>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</si>
  <si>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</si>
  <si>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</si>
  <si>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</si>
  <si>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</si>
  <si>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</si>
  <si>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</si>
  <si>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</si>
  <si>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</si>
  <si>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</si>
  <si>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</si>
  <si>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</si>
  <si>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</si>
  <si>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</si>
  <si>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</si>
  <si>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</si>
  <si>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</si>
  <si>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</si>
  <si>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</si>
  <si>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</si>
  <si>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</si>
  <si>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</si>
  <si>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</si>
  <si>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</si>
  <si>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</si>
  <si>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</si>
  <si>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</si>
  <si>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</si>
  <si>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</si>
  <si>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</si>
  <si>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</si>
  <si>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</si>
  <si>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</si>
  <si>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</si>
  <si>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</si>
  <si>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</si>
  <si>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</si>
  <si>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</si>
  <si>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</si>
  <si>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</si>
  <si>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</si>
  <si>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</si>
  <si>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</si>
  <si>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</si>
  <si>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</si>
  <si>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</si>
  <si>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</si>
  <si>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</si>
  <si>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</si>
  <si>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</si>
  <si>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</si>
  <si>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</si>
  <si>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</si>
  <si>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</si>
  <si>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</si>
  <si>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</si>
  <si>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</si>
  <si>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</si>
  <si>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</si>
  <si>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</si>
  <si>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</si>
  <si>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</si>
  <si>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</si>
  <si>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</si>
  <si>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</si>
  <si>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</si>
  <si>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</si>
  <si>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</si>
  <si>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</si>
  <si>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</si>
  <si>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</si>
  <si>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</si>
  <si>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</si>
  <si>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</si>
  <si>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</si>
  <si>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</si>
  <si>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</si>
  <si>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</si>
  <si>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</si>
  <si>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</si>
  <si>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</si>
  <si>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</si>
  <si>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</si>
  <si>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</si>
  <si>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</si>
  <si>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</si>
  <si>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</si>
  <si>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</si>
  <si>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</si>
  <si>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</si>
  <si>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</si>
  <si>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</si>
  <si>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</si>
  <si>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</si>
  <si>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</si>
  <si>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</si>
  <si>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</si>
  <si>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</si>
  <si>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</si>
  <si>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</si>
  <si>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</si>
  <si>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</si>
  <si>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</si>
  <si>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</si>
  <si>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</si>
  <si>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</si>
  <si>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</si>
  <si>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</si>
  <si>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</si>
  <si>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</si>
  <si>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</si>
  <si>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</si>
  <si>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</si>
  <si>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</si>
  <si>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</si>
  <si>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</si>
  <si>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</si>
  <si>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</si>
  <si>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</si>
  <si>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</si>
  <si>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</si>
  <si>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</si>
  <si>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</si>
  <si>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</si>
  <si>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</si>
  <si>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</si>
  <si>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</si>
  <si>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</si>
  <si>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</si>
  <si>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</si>
  <si>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</si>
  <si>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</si>
  <si>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</si>
  <si>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</si>
  <si>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</si>
  <si>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</si>
  <si>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</si>
  <si>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</si>
  <si>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</si>
  <si>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</si>
  <si>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</si>
  <si>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</si>
  <si>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</si>
  <si>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</si>
  <si>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</si>
  <si>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</si>
  <si>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</si>
  <si>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</si>
  <si>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</si>
  <si>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</si>
  <si>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</si>
  <si>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</si>
  <si>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</si>
  <si>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</si>
  <si>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</si>
  <si>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</si>
  <si>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</si>
  <si>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</si>
  <si>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</si>
  <si>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</si>
  <si>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</si>
  <si>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</si>
  <si>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</si>
  <si>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</si>
  <si>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</si>
  <si>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</si>
  <si>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</si>
  <si>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</si>
  <si>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</si>
  <si>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</si>
  <si>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</si>
  <si>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</si>
  <si>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</si>
  <si>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</si>
  <si>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</si>
  <si>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</si>
  <si>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</si>
  <si>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</si>
  <si>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</si>
  <si>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</si>
  <si>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</si>
  <si>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</si>
  <si>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</si>
  <si>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</si>
  <si>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</si>
  <si>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</si>
  <si>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</si>
  <si>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</si>
  <si>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</si>
  <si>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</si>
  <si>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</si>
  <si>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</si>
  <si>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</si>
  <si>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</si>
  <si>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</si>
  <si>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</si>
  <si>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</si>
  <si>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</si>
  <si>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</si>
  <si>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</si>
  <si>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</si>
  <si>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</si>
  <si>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</si>
  <si>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</si>
  <si>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</si>
  <si>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</si>
  <si>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</si>
  <si>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</si>
  <si>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</si>
  <si>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</si>
  <si>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</si>
  <si>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</si>
  <si>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</si>
  <si>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</si>
  <si>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</si>
  <si>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</si>
  <si>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</si>
  <si>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</si>
  <si>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</si>
  <si>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</si>
  <si>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</si>
  <si>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</si>
  <si>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</si>
  <si>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</si>
  <si>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</si>
  <si>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</si>
  <si>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</si>
  <si>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</si>
  <si>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</si>
  <si>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</si>
  <si>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</si>
  <si>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</si>
  <si>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</si>
  <si>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</si>
  <si>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</si>
  <si>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</si>
  <si>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</si>
  <si>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</si>
  <si>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</si>
  <si>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</si>
  <si>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</si>
  <si>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</si>
  <si>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</si>
  <si>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</si>
  <si>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</si>
  <si>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</si>
  <si>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</si>
  <si>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</si>
  <si>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</si>
  <si>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</si>
  <si>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</si>
  <si>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</si>
  <si>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</si>
  <si>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</si>
  <si>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</si>
  <si>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</si>
  <si>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</si>
  <si>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</si>
  <si>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</si>
  <si>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</si>
  <si>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</si>
  <si>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</si>
  <si>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</si>
  <si>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</si>
  <si>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</si>
  <si>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</si>
  <si>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</si>
  <si>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</si>
  <si>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</si>
  <si>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</si>
  <si>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</si>
  <si>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</si>
  <si>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</si>
  <si>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</si>
  <si>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</si>
  <si>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</si>
  <si>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</si>
  <si>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</si>
  <si>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</si>
  <si>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</si>
  <si>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</si>
  <si>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</si>
  <si>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</si>
  <si>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</si>
  <si>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</si>
  <si>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</si>
  <si>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</si>
  <si>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</si>
  <si>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</si>
  <si>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</si>
  <si>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</si>
  <si>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</si>
  <si>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</si>
  <si>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</si>
  <si>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</si>
  <si>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</si>
  <si>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</si>
  <si>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</si>
  <si>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</si>
  <si>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</si>
  <si>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</si>
  <si>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</si>
  <si>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</si>
  <si>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</si>
  <si>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</si>
  <si>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</si>
  <si>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</si>
  <si>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</si>
  <si>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</si>
  <si>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</si>
  <si>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</si>
  <si>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</si>
  <si>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</si>
  <si>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</si>
  <si>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</si>
  <si>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</si>
  <si>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</si>
  <si>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</si>
  <si>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</si>
  <si>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</si>
  <si>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</si>
  <si>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</si>
  <si>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</si>
  <si>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</si>
  <si>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</si>
  <si>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</si>
  <si>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</si>
  <si>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</si>
  <si>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</si>
  <si>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</si>
  <si>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</si>
  <si>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</si>
  <si>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</si>
  <si>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</si>
  <si>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</si>
  <si>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</si>
  <si>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</si>
  <si>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</si>
  <si>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</si>
  <si>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</si>
  <si>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</si>
  <si>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</si>
  <si>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</si>
  <si>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</si>
  <si>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</si>
  <si>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</si>
  <si>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</si>
  <si>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</si>
  <si>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</si>
  <si>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</si>
  <si>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</si>
  <si>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</si>
  <si>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</si>
  <si>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</si>
  <si>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</si>
  <si>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</si>
  <si>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</si>
  <si>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</si>
  <si>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</si>
  <si>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</si>
  <si>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</si>
  <si>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</si>
  <si>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</si>
  <si>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</si>
  <si>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</si>
  <si>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</si>
  <si>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</si>
  <si>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</si>
  <si>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</si>
  <si>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</si>
  <si>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</si>
  <si>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</si>
  <si>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</si>
  <si>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</si>
  <si>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</si>
  <si>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</si>
  <si>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</si>
  <si>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</si>
  <si>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</si>
  <si>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</si>
  <si>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</si>
  <si>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</si>
  <si>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</si>
  <si>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</si>
  <si>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</si>
  <si>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</si>
  <si>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</si>
  <si>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</si>
  <si>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</si>
  <si>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</si>
  <si>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</si>
  <si>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</si>
  <si>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</si>
  <si>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</si>
  <si>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</si>
  <si>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</si>
  <si>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</si>
  <si>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</si>
  <si>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</si>
  <si>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</si>
  <si>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</si>
  <si>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</si>
  <si>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</si>
  <si>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</si>
  <si>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</si>
  <si>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</si>
  <si>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</si>
  <si>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</si>
  <si>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</si>
  <si>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</si>
  <si>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</si>
  <si>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</si>
  <si>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</si>
  <si>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</si>
  <si>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</si>
  <si>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</si>
  <si>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</si>
  <si>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</si>
  <si>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</si>
  <si>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</si>
  <si>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</si>
  <si>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</si>
  <si>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</si>
  <si>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</si>
  <si>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</si>
  <si>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</si>
  <si>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</si>
  <si>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</si>
  <si>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</si>
  <si>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</si>
  <si>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</si>
  <si>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</si>
  <si>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</si>
  <si>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</si>
  <si>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</si>
  <si>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</si>
  <si>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</si>
  <si>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</si>
  <si>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</si>
  <si>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</si>
  <si>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</si>
  <si>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</si>
  <si>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</si>
  <si>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</si>
  <si>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</si>
  <si>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</si>
  <si>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</si>
  <si>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</si>
  <si>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</si>
  <si>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</si>
  <si>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</si>
  <si>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</si>
  <si>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</si>
  <si>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</si>
  <si>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</si>
  <si>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</si>
  <si>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</si>
  <si>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</si>
  <si>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</si>
  <si>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</si>
  <si>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</si>
  <si>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</si>
  <si>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</si>
  <si>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</si>
  <si>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</si>
  <si>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</si>
  <si>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</si>
  <si>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</si>
  <si>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</si>
  <si>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</si>
  <si>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</si>
  <si>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</si>
  <si>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</si>
  <si>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</si>
  <si>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</si>
  <si>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</si>
  <si>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</si>
  <si>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</si>
  <si>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</si>
  <si>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</si>
  <si>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</si>
  <si>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</si>
  <si>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</si>
  <si>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</si>
  <si>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</si>
  <si>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</si>
  <si>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</si>
  <si>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</si>
  <si>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</si>
  <si>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</si>
  <si>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</si>
  <si>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</si>
  <si>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</si>
  <si>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</si>
  <si>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</si>
  <si>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</si>
  <si>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</si>
  <si>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</si>
  <si>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</si>
  <si>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</si>
  <si>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</si>
  <si>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</si>
  <si>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</si>
  <si>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</si>
  <si>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</si>
  <si>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</si>
  <si>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</si>
  <si>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</si>
  <si>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</si>
  <si>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</si>
  <si>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</si>
  <si>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</si>
  <si>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</si>
  <si>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</si>
  <si>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</si>
  <si>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</si>
  <si>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</si>
  <si>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</si>
  <si>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</si>
  <si>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</si>
  <si>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</si>
  <si>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</si>
  <si>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</si>
  <si>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</si>
  <si>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</si>
  <si>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</si>
  <si>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</si>
  <si>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</si>
  <si>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</si>
  <si>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</si>
  <si>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</si>
  <si>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</si>
  <si>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</si>
  <si>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</si>
  <si>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</si>
  <si>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</si>
  <si>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</si>
  <si>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</si>
  <si>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</si>
  <si>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</si>
  <si>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</si>
  <si>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</si>
  <si>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</si>
  <si>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</si>
  <si>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</si>
  <si>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</si>
  <si>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</si>
  <si>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</si>
  <si>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</si>
  <si>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</si>
  <si>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</si>
  <si>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</si>
  <si>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</si>
  <si>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</si>
  <si>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</si>
  <si>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</si>
  <si>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</si>
  <si>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</si>
  <si>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</si>
  <si>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</si>
  <si>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</si>
  <si>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</si>
  <si>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</si>
  <si>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</si>
  <si>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</si>
  <si>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</si>
  <si>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</si>
  <si>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</si>
  <si>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</si>
  <si>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</si>
  <si>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</si>
  <si>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</si>
  <si>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</si>
  <si>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</si>
  <si>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</si>
  <si>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</si>
  <si>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</si>
  <si>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</si>
  <si>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</si>
  <si>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</si>
  <si>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</si>
  <si>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</si>
  <si>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</si>
  <si>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</si>
  <si>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</si>
  <si>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</si>
  <si>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</si>
  <si>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</si>
  <si>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</si>
  <si>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</si>
  <si>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</si>
  <si>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</si>
  <si>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</si>
  <si>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</si>
  <si>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</si>
  <si>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</si>
  <si>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</si>
  <si>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</si>
  <si>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</si>
  <si>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</si>
  <si>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</si>
  <si>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</si>
  <si>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</si>
  <si>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</si>
  <si>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</si>
  <si>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</si>
  <si>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</si>
  <si>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</si>
  <si>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</si>
  <si>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</si>
  <si>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</si>
  <si>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</si>
  <si>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</si>
  <si>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</si>
  <si>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</si>
  <si>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</si>
  <si>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</si>
  <si>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</si>
  <si>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</si>
  <si>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</si>
  <si>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</si>
  <si>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</si>
  <si>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</si>
  <si>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</si>
  <si>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</si>
  <si>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</si>
  <si>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</si>
  <si>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</si>
  <si>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</si>
  <si>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</si>
  <si>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</si>
  <si>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</si>
  <si>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</si>
  <si>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</si>
  <si>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</si>
  <si>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</si>
  <si>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</si>
  <si>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</si>
  <si>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</si>
  <si>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</si>
  <si>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</si>
  <si>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</si>
  <si>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</si>
  <si>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</si>
  <si>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</si>
  <si>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</si>
  <si>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</si>
  <si>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</si>
  <si>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</si>
  <si>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</si>
  <si>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</si>
  <si>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</si>
  <si>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</si>
  <si>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</si>
  <si>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</si>
  <si>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</si>
  <si>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</si>
  <si>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</si>
  <si>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</si>
  <si>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</si>
  <si>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</si>
  <si>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</si>
  <si>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</si>
  <si>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</si>
  <si>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</si>
  <si>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</si>
  <si>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</si>
  <si>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</si>
  <si>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</si>
  <si>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</si>
  <si>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</si>
  <si>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</si>
  <si>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</si>
  <si>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</si>
  <si>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</si>
  <si>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</si>
  <si>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</si>
  <si>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</si>
  <si>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</si>
  <si>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</si>
  <si>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</si>
  <si>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</si>
  <si>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</si>
  <si>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</si>
  <si>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</si>
  <si>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</si>
  <si>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</si>
  <si>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</si>
  <si>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</si>
  <si>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</si>
  <si>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</si>
  <si>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</si>
  <si>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</si>
  <si>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</si>
  <si>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</si>
  <si>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</si>
  <si>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</si>
  <si>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</si>
  <si>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</si>
  <si>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</si>
  <si>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</si>
  <si>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</si>
  <si>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</si>
  <si>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</si>
  <si>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</si>
  <si>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</si>
  <si>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</si>
  <si>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</si>
  <si>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</si>
  <si>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</si>
  <si>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</si>
  <si>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</si>
  <si>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</si>
  <si>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</si>
  <si>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</si>
  <si>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</si>
  <si>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</si>
  <si>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</si>
  <si>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</si>
  <si>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</si>
  <si>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</si>
  <si>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</si>
  <si>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</si>
  <si>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</si>
  <si>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</si>
  <si>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</si>
  <si>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</si>
  <si>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</si>
  <si>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</si>
  <si>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</si>
  <si>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</si>
  <si>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</si>
  <si>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</si>
  <si>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</si>
  <si>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</si>
  <si>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</si>
  <si>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</si>
  <si>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</si>
  <si>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</si>
  <si>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</si>
  <si>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</si>
  <si>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</si>
  <si>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</si>
  <si>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</si>
  <si>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</si>
  <si>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</si>
  <si>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</si>
  <si>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</si>
  <si>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</si>
  <si>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</si>
  <si>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</si>
  <si>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</si>
  <si>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</si>
  <si>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</si>
  <si>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</si>
  <si>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</si>
  <si>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</si>
  <si>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</si>
  <si>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</si>
  <si>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</si>
  <si>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</si>
  <si>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</si>
  <si>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</si>
  <si>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</si>
  <si>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</si>
  <si>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</si>
  <si>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</si>
  <si>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</si>
  <si>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</si>
  <si>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</si>
  <si>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</si>
  <si>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</si>
  <si>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</si>
  <si>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</si>
  <si>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</si>
  <si>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</si>
  <si>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</si>
  <si>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</si>
  <si>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</si>
  <si>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</si>
  <si>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</si>
  <si>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</si>
  <si>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</si>
  <si>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</si>
  <si>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</si>
  <si>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</si>
  <si>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</si>
  <si>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</si>
  <si>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</si>
  <si>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</si>
  <si>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</si>
  <si>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</si>
  <si>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</si>
  <si>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</si>
  <si>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</si>
  <si>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</si>
  <si>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</si>
  <si>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</si>
  <si>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</si>
  <si>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</si>
  <si>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</si>
  <si>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</si>
  <si>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</si>
  <si>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</si>
  <si>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</si>
  <si>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</si>
  <si>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</si>
  <si>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</si>
  <si>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</si>
  <si>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</si>
  <si>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</si>
  <si>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</si>
  <si>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</si>
  <si>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</si>
  <si>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</si>
  <si>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</si>
  <si>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</si>
  <si>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</si>
  <si>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</si>
  <si>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</si>
  <si>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</si>
  <si>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</si>
  <si>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</si>
  <si>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</si>
  <si>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</si>
  <si>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</si>
  <si>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</si>
  <si>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</si>
  <si>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</si>
  <si>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</si>
  <si>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</si>
  <si>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</si>
  <si>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</si>
  <si>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</si>
  <si>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</si>
  <si>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</si>
  <si>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</si>
  <si>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</si>
  <si>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</si>
  <si>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</si>
  <si>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</si>
  <si>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</si>
  <si>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</si>
  <si>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</si>
  <si>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</si>
  <si>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</si>
  <si>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</si>
  <si>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</si>
  <si>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</si>
  <si>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</si>
  <si>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</si>
  <si>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</si>
  <si>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</si>
  <si>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</si>
  <si>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</si>
  <si>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</si>
  <si>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</si>
  <si>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</si>
  <si>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</si>
  <si>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</si>
  <si>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</si>
  <si>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</si>
  <si>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</si>
  <si>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</si>
  <si>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</si>
  <si>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</si>
  <si>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</si>
  <si>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</si>
  <si>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</si>
  <si>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</si>
  <si>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</si>
  <si>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</si>
  <si>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</si>
  <si>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</si>
  <si>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</si>
  <si>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</si>
  <si>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</si>
  <si>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</si>
  <si>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</si>
  <si>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</si>
  <si>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</si>
  <si>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</si>
  <si>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</si>
  <si>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</si>
  <si>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</si>
  <si>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</si>
  <si>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</si>
  <si>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</si>
  <si>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</si>
  <si>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</si>
  <si>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</si>
  <si>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</si>
  <si>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</si>
  <si>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</si>
  <si>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</si>
  <si>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</si>
  <si>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</si>
  <si>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</si>
  <si>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</si>
  <si>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</si>
  <si>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</si>
  <si>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</si>
  <si>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</si>
  <si>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</si>
  <si>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</si>
  <si>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</si>
  <si>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</si>
  <si>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</si>
  <si>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</si>
  <si>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</si>
  <si>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</si>
  <si>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</si>
  <si>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</si>
  <si>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</si>
  <si>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</si>
  <si>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</si>
  <si>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</si>
  <si>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</si>
  <si>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</si>
  <si>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</si>
  <si>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</si>
  <si>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</si>
  <si>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</si>
  <si>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</si>
  <si>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</si>
  <si>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</si>
  <si>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</si>
  <si>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</si>
  <si>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</si>
  <si>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</si>
  <si>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</si>
  <si>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</si>
  <si>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</si>
  <si>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</si>
  <si>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</si>
  <si>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</si>
  <si>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</si>
  <si>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</si>
  <si>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</si>
  <si>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</si>
  <si>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</si>
  <si>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</si>
  <si>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</si>
  <si>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</si>
  <si>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</si>
  <si>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</si>
  <si>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</si>
  <si>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</si>
  <si>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</si>
  <si>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</si>
  <si>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</si>
  <si>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</si>
  <si>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</si>
  <si>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</si>
  <si>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</si>
  <si>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</si>
  <si>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</si>
  <si>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</si>
  <si>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</si>
  <si>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</si>
  <si>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</si>
  <si>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</si>
  <si>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</si>
  <si>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</si>
  <si>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</si>
  <si>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</si>
  <si>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</si>
  <si>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</si>
  <si>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</si>
  <si>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</si>
  <si>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</si>
  <si>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</si>
  <si>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</si>
  <si>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</si>
  <si>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</si>
  <si>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</si>
  <si>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</si>
  <si>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</si>
  <si>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</si>
  <si>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</si>
  <si>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</si>
  <si>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</si>
  <si>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</si>
  <si>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</si>
  <si>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</si>
  <si>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</si>
  <si>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</si>
  <si>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</si>
  <si>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</si>
  <si>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</si>
  <si>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</si>
  <si>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</si>
  <si>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</si>
  <si>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</si>
  <si>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</si>
  <si>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</si>
  <si>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</si>
  <si>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</si>
  <si>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</si>
  <si>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</si>
  <si>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</si>
  <si>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</si>
  <si>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</si>
  <si>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</si>
  <si>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</si>
  <si>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</si>
  <si>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</si>
  <si>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</si>
  <si>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</si>
  <si>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</si>
  <si>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</si>
  <si>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</si>
  <si>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</si>
  <si>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</si>
  <si>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</si>
  <si>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</si>
  <si>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</si>
  <si>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</si>
  <si>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</si>
  <si>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</si>
  <si>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</si>
  <si>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</si>
  <si>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</si>
  <si>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</si>
  <si>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</si>
  <si>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</si>
  <si>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</si>
  <si>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</si>
  <si>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</si>
  <si>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</si>
  <si>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</si>
  <si>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</si>
  <si>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</si>
  <si>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</si>
  <si>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</si>
  <si>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</si>
  <si>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</si>
  <si>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</si>
  <si>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</si>
  <si>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</si>
  <si>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</si>
  <si>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</si>
  <si>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</si>
  <si>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</si>
  <si>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</si>
  <si>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</si>
  <si>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</si>
  <si>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</si>
  <si>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</si>
  <si>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</si>
  <si>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</si>
  <si>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</si>
  <si>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</si>
  <si>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</si>
  <si>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</si>
  <si>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</si>
  <si>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</si>
  <si>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</si>
  <si>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</si>
  <si>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</si>
  <si>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</si>
  <si>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</si>
  <si>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</si>
  <si>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</si>
  <si>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</si>
  <si>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</si>
  <si>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</si>
  <si>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</si>
  <si>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</si>
  <si>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</si>
  <si>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</si>
  <si>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</si>
  <si>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</si>
  <si>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</si>
  <si>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</si>
  <si>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</si>
  <si>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</si>
  <si>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</si>
  <si>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</si>
  <si>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</si>
  <si>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</si>
  <si>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</si>
  <si>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</si>
  <si>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</si>
  <si>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</si>
  <si>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</si>
  <si>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</si>
  <si>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</si>
  <si>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</si>
  <si>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</si>
  <si>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</si>
  <si>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</si>
  <si>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</si>
  <si>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</si>
  <si>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</si>
  <si>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</si>
  <si>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</si>
  <si>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</si>
  <si>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</si>
  <si>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</si>
  <si>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</si>
  <si>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</si>
  <si>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</si>
  <si>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</si>
  <si>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</si>
  <si>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</si>
  <si>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</si>
  <si>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</si>
  <si>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</si>
  <si>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</si>
  <si>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</si>
  <si>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</si>
  <si>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</si>
  <si>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</si>
  <si>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</si>
  <si>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</si>
  <si>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</si>
  <si>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</si>
  <si>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</si>
  <si>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</si>
  <si>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</si>
  <si>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</si>
  <si>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</si>
  <si>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</si>
  <si>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</si>
  <si>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</si>
  <si>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</si>
  <si>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</si>
  <si>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</si>
  <si>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</si>
  <si>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</si>
  <si>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</si>
  <si>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</si>
  <si>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</si>
  <si>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</si>
  <si>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</si>
  <si>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</si>
  <si>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</si>
  <si>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</si>
  <si>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</si>
  <si>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</si>
  <si>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</si>
  <si>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</si>
  <si>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</si>
  <si>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</si>
  <si>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</si>
  <si>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</si>
  <si>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</si>
  <si>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</si>
  <si>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</si>
  <si>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</si>
  <si>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</si>
  <si>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</si>
  <si>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</si>
  <si>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</si>
  <si>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</si>
  <si>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</si>
  <si>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</si>
  <si>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</si>
  <si>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</si>
  <si>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</si>
  <si>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</si>
  <si>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</si>
  <si>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</si>
  <si>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</si>
  <si>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</si>
  <si>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</si>
  <si>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</si>
  <si>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</si>
  <si>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</si>
  <si>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</si>
  <si>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</si>
  <si>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</si>
  <si>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</si>
  <si>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</si>
  <si>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</si>
  <si>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</si>
  <si>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</si>
  <si>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</si>
  <si>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</si>
  <si>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</si>
  <si>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</si>
  <si>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</si>
  <si>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</si>
  <si>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</si>
  <si>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</si>
  <si>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</si>
  <si>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</si>
  <si>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</si>
  <si>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</si>
  <si>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</si>
  <si>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</si>
  <si>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</si>
  <si>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</si>
  <si>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</si>
  <si>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</si>
  <si>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</si>
  <si>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</si>
  <si>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</si>
  <si>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</si>
  <si>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</si>
  <si>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</si>
  <si>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</si>
  <si>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</si>
  <si>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</si>
  <si>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</si>
  <si>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</si>
  <si>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</si>
  <si>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</si>
  <si>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</si>
  <si>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</si>
  <si>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</si>
  <si>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</si>
  <si>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</si>
  <si>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</si>
  <si>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</si>
  <si>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</si>
  <si>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</si>
  <si>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</si>
  <si>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</si>
  <si>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</si>
  <si>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</si>
  <si>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</si>
  <si>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</si>
  <si>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</si>
  <si>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</si>
  <si>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</si>
  <si>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</si>
  <si>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</si>
  <si>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</si>
  <si>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</si>
  <si>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</si>
  <si>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</si>
  <si>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</si>
  <si>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</si>
  <si>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</si>
  <si>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</si>
  <si>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</si>
  <si>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</si>
  <si>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</si>
  <si>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</si>
  <si>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</si>
  <si>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</si>
  <si>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</si>
  <si>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</si>
  <si>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</si>
  <si>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</si>
  <si>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</si>
  <si>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</si>
  <si>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</si>
  <si>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</si>
  <si>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</si>
  <si>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</si>
  <si>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</si>
  <si>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</si>
  <si>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</si>
  <si>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</si>
  <si>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</si>
  <si>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</si>
  <si>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</si>
  <si>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</si>
  <si>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</si>
  <si>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</si>
  <si>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</si>
  <si>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</si>
  <si>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</si>
  <si>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</si>
  <si>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</si>
  <si>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</si>
  <si>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</si>
  <si>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</si>
  <si>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</si>
  <si>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</si>
  <si>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</si>
  <si>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</si>
  <si>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</si>
  <si>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</si>
  <si>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</si>
  <si>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</si>
  <si>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</si>
  <si>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</si>
  <si>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</si>
  <si>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</si>
  <si>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</si>
  <si>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</si>
  <si>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</si>
  <si>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</si>
  <si>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</si>
  <si>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</si>
  <si>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</si>
  <si>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</si>
  <si>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</si>
  <si>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</si>
  <si>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</si>
  <si>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</si>
  <si>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</si>
  <si>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</si>
  <si>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</si>
  <si>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</si>
  <si>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</si>
  <si>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</si>
  <si>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</si>
  <si>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</si>
  <si>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</si>
  <si>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</si>
  <si>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</si>
  <si>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</si>
  <si>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</si>
  <si>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</si>
  <si>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</si>
  <si>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</si>
  <si>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</si>
  <si>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</si>
  <si>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</si>
  <si>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</si>
  <si>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</si>
  <si>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</si>
  <si>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</si>
  <si>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</si>
  <si>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</si>
  <si>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</si>
  <si>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</si>
  <si>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</si>
  <si>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</si>
  <si>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</si>
  <si>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</si>
  <si>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</si>
  <si>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</si>
  <si>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</si>
  <si>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</si>
  <si>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</si>
  <si>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</si>
  <si>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</si>
  <si>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</si>
  <si>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</si>
  <si>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</si>
  <si>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</si>
  <si>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</si>
  <si>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</si>
  <si>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</si>
  <si>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</si>
  <si>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</si>
  <si>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</si>
  <si>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</si>
  <si>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</si>
  <si>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</si>
  <si>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</si>
  <si>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</si>
  <si>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</si>
  <si>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</si>
  <si>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</si>
  <si>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</si>
  <si>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</si>
  <si>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</si>
  <si>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</si>
  <si>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</si>
  <si>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</si>
  <si>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</si>
  <si>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</si>
  <si>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</si>
  <si>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</si>
  <si>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</si>
  <si>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</si>
  <si>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</si>
  <si>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</si>
  <si>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</si>
  <si>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</si>
  <si>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</si>
  <si>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</si>
  <si>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</si>
  <si>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</si>
  <si>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</si>
  <si>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</si>
  <si>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</si>
  <si>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</si>
  <si>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</si>
  <si>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</si>
  <si>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</si>
  <si>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</si>
  <si>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</si>
  <si>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</si>
  <si>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</si>
  <si>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</si>
  <si>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</si>
  <si>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</si>
  <si>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</si>
  <si>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</si>
  <si>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</si>
  <si>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</si>
  <si>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</si>
  <si>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</si>
  <si>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</si>
  <si>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</si>
  <si>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</si>
  <si>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</si>
  <si>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</si>
  <si>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</si>
  <si>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</si>
  <si>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</si>
  <si>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</si>
  <si>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</si>
  <si>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</si>
  <si>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</si>
  <si>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</si>
  <si>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</si>
  <si>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</si>
  <si>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</si>
  <si>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</si>
  <si>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</si>
  <si>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</si>
  <si>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</si>
  <si>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</si>
  <si>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</si>
  <si>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</si>
  <si>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</si>
  <si>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</si>
  <si>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</si>
  <si>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</si>
  <si>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</si>
  <si>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</si>
  <si>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</si>
  <si>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</si>
  <si>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</si>
  <si>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</si>
  <si>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</si>
  <si>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</si>
  <si>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</si>
  <si>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</si>
  <si>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</si>
  <si>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</si>
  <si>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</si>
  <si>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</si>
  <si>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</si>
  <si>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</si>
  <si>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</si>
  <si>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</si>
  <si>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</si>
  <si>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</si>
  <si>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</si>
  <si>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</si>
  <si>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</si>
  <si>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</si>
  <si>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</si>
  <si>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</si>
  <si>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</si>
  <si>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</si>
  <si>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</si>
  <si>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</si>
  <si>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</si>
  <si>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</si>
  <si>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</si>
  <si>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</si>
  <si>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</si>
  <si>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</si>
  <si>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</si>
  <si>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</si>
  <si>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</si>
  <si>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</si>
  <si>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</si>
  <si>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</si>
  <si>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</si>
  <si>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</si>
  <si>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</si>
  <si>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</si>
  <si>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</si>
  <si>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</si>
  <si>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</si>
  <si>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</si>
  <si>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</si>
  <si>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</si>
  <si>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</si>
  <si>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</si>
  <si>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</si>
  <si>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</si>
  <si>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</si>
  <si>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</si>
  <si>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</si>
  <si>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</si>
  <si>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</si>
  <si>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</si>
  <si>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</si>
  <si>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</si>
  <si>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</si>
  <si>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</si>
  <si>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</si>
  <si>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</si>
  <si>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</si>
  <si>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</si>
  <si>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</si>
  <si>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</si>
  <si>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</si>
  <si>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</si>
  <si>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</si>
  <si>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</si>
  <si>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</si>
  <si>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</si>
  <si>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</si>
  <si>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</si>
  <si>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</si>
  <si>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</si>
  <si>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</si>
  <si>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</si>
  <si>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</si>
  <si>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</si>
  <si>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</si>
  <si>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</si>
  <si>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</si>
  <si>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</si>
  <si>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</si>
  <si>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</si>
  <si>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</si>
  <si>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</si>
  <si>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</si>
  <si>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</si>
  <si>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</si>
  <si>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</si>
  <si>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</si>
  <si>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</si>
  <si>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</si>
  <si>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</si>
  <si>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</si>
  <si>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</si>
  <si>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</si>
  <si>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</si>
  <si>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</si>
  <si>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</si>
  <si>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</si>
  <si>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</si>
  <si>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</si>
  <si>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</si>
  <si>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</si>
  <si>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</si>
  <si>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</si>
  <si>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</si>
  <si>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</si>
  <si>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</si>
  <si>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</si>
  <si>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</si>
  <si>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</si>
  <si>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</si>
  <si>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</si>
  <si>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</si>
  <si>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</si>
  <si>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</si>
  <si>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</si>
  <si>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</si>
  <si>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</si>
  <si>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</si>
  <si>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</si>
  <si>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</si>
  <si>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</si>
  <si>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</si>
  <si>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</si>
  <si>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</si>
  <si>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</si>
  <si>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</si>
  <si>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</si>
  <si>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</si>
  <si>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</si>
  <si>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</si>
  <si>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</si>
  <si>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</si>
  <si>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</si>
  <si>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</si>
  <si>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</si>
  <si>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</si>
  <si>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</si>
  <si>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</si>
  <si>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</si>
  <si>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</si>
  <si>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</si>
  <si>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</si>
  <si>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</si>
  <si>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</si>
  <si>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</si>
  <si>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</si>
  <si>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</si>
  <si>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</si>
  <si>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</si>
  <si>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</si>
  <si>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</si>
  <si>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</si>
  <si>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</si>
  <si>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</si>
  <si>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</si>
  <si>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</si>
  <si>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</si>
  <si>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</si>
  <si>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</si>
  <si>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</si>
  <si>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</si>
  <si>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</si>
  <si>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</si>
  <si>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</si>
  <si>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</si>
  <si>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</si>
  <si>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</si>
  <si>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</si>
  <si>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</si>
  <si>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</si>
  <si>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</si>
  <si>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</si>
  <si>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</si>
  <si>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</si>
  <si>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</si>
  <si>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</si>
  <si>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</si>
  <si>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</si>
  <si>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</si>
  <si>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</si>
  <si>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</si>
  <si>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</si>
  <si>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</si>
  <si>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</si>
  <si>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</si>
  <si>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</si>
  <si>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</si>
  <si>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</si>
  <si>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</si>
  <si>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</si>
  <si>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</si>
  <si>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</si>
  <si>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</si>
  <si>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</si>
  <si>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</si>
  <si>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</si>
  <si>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</si>
  <si>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</si>
  <si>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</si>
  <si>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</si>
  <si>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</si>
  <si>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</si>
  <si>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</si>
  <si>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</si>
  <si>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</si>
  <si>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</si>
  <si>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</si>
  <si>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</si>
  <si>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</si>
  <si>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</si>
  <si>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</si>
  <si>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</si>
  <si>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</si>
  <si>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</si>
  <si>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</si>
  <si>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</si>
  <si>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</si>
  <si>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</si>
  <si>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</si>
  <si>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</si>
  <si>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</si>
  <si>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</si>
  <si>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</si>
  <si>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</si>
  <si>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</si>
  <si>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</si>
  <si>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</si>
  <si>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</si>
  <si>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</si>
  <si>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</si>
  <si>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</si>
  <si>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</si>
  <si>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</si>
  <si>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</si>
  <si>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</si>
  <si>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</si>
  <si>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</si>
  <si>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</si>
  <si>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</si>
  <si>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</si>
  <si>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</si>
  <si>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</si>
  <si>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</si>
  <si>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</si>
  <si>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</si>
  <si>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</si>
  <si>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</si>
  <si>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</si>
  <si>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</si>
  <si>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</si>
  <si>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</si>
  <si>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</si>
  <si>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</si>
  <si>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</si>
  <si>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</si>
  <si>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</si>
  <si>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</si>
  <si>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</si>
  <si>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</si>
  <si>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</si>
  <si>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</si>
  <si>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</si>
  <si>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</si>
  <si>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</si>
  <si>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</si>
  <si>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</si>
  <si>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</si>
  <si>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</si>
  <si>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</si>
  <si>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</si>
  <si>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</si>
  <si>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</si>
  <si>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</si>
  <si>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</si>
  <si>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</si>
  <si>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</si>
  <si>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</si>
  <si>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</si>
  <si>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</si>
  <si>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</si>
  <si>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</si>
  <si>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</si>
  <si>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</si>
  <si>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</si>
  <si>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</si>
  <si>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</si>
  <si>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</si>
  <si>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</si>
  <si>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</si>
  <si>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</si>
  <si>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</si>
  <si>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</si>
  <si>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</si>
  <si>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</si>
  <si>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</si>
  <si>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</si>
  <si>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</si>
  <si>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</si>
  <si>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</si>
  <si>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</si>
  <si>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</si>
  <si>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</si>
  <si>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</si>
  <si>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</si>
  <si>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</si>
  <si>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</si>
  <si>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</si>
  <si>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</si>
  <si>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</si>
  <si>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</si>
  <si>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</si>
  <si>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</si>
  <si>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</si>
  <si>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</si>
  <si>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</si>
  <si>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</si>
  <si>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</si>
  <si>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</si>
  <si>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</si>
  <si>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</si>
  <si>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</si>
  <si>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</si>
  <si>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</si>
  <si>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</si>
  <si>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</si>
  <si>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</si>
  <si>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</si>
  <si>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</si>
  <si>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</si>
  <si>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</si>
  <si>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</si>
  <si>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</si>
  <si>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</si>
  <si>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</si>
  <si>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</si>
  <si>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</si>
  <si>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</si>
  <si>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</si>
  <si>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</si>
  <si>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</si>
  <si>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</si>
  <si>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</si>
  <si>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</si>
  <si>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</si>
  <si>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</si>
  <si>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</si>
  <si>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</si>
  <si>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</si>
  <si>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</si>
  <si>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</si>
  <si>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</si>
  <si>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</si>
  <si>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</si>
  <si>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</si>
  <si>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</si>
  <si>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</si>
  <si>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</si>
  <si>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</si>
  <si>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</si>
  <si>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</si>
  <si>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</si>
  <si>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</si>
  <si>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</si>
  <si>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</si>
  <si>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</si>
  <si>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</si>
  <si>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</si>
  <si>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</si>
  <si>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</si>
  <si>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</si>
  <si>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</si>
  <si>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</si>
  <si>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</si>
  <si>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</si>
  <si>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</si>
  <si>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</si>
  <si>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</si>
  <si>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</si>
  <si>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</si>
  <si>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</si>
  <si>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</si>
  <si>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</si>
  <si>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</si>
  <si>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</si>
  <si>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</si>
  <si>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</si>
  <si>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</si>
  <si>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</si>
  <si>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</si>
  <si>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</si>
  <si>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</si>
  <si>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</si>
  <si>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</si>
  <si>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</si>
  <si>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</si>
  <si>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</si>
  <si>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</si>
  <si>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</si>
  <si>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</si>
  <si>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</si>
  <si>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</si>
  <si>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</si>
  <si>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</si>
  <si>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</si>
  <si>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</si>
  <si>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</si>
  <si>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</si>
  <si>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</si>
  <si>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</si>
  <si>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</si>
  <si>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</si>
  <si>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</si>
  <si>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</si>
  <si>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</si>
  <si>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</si>
  <si>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</si>
  <si>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</si>
  <si>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</si>
  <si>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</si>
  <si>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</si>
  <si>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</si>
  <si>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</si>
  <si>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</si>
  <si>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</si>
  <si>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</si>
  <si>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</si>
  <si>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</si>
  <si>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</si>
  <si>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</si>
  <si>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</si>
  <si>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</si>
  <si>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</si>
  <si>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</si>
  <si>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</si>
  <si>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</si>
  <si>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</si>
  <si>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</si>
  <si>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</si>
  <si>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</si>
  <si>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</si>
  <si>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</si>
  <si>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</si>
  <si>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</si>
  <si>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</si>
  <si>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</si>
  <si>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</si>
  <si>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</si>
  <si>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</si>
  <si>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</si>
  <si>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</si>
  <si>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</si>
  <si>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</si>
  <si>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</si>
  <si>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</si>
  <si>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</si>
  <si>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</si>
  <si>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</si>
  <si>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</si>
  <si>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</si>
  <si>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</si>
  <si>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</si>
  <si>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</si>
  <si>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</si>
  <si>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</si>
  <si>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</si>
  <si>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</si>
  <si>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</si>
  <si>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</si>
  <si>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</si>
  <si>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</si>
  <si>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</si>
  <si>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</si>
  <si>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</si>
  <si>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</si>
  <si>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</si>
  <si>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</si>
  <si>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</si>
  <si>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</si>
  <si>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</si>
  <si>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</si>
  <si>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</si>
  <si>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</si>
  <si>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</si>
  <si>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</si>
  <si>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</si>
  <si>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</si>
  <si>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</si>
  <si>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</si>
  <si>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</si>
  <si>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</si>
  <si>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</si>
  <si>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</si>
  <si>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</si>
  <si>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</si>
  <si>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</si>
  <si>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</si>
  <si>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</si>
  <si>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</si>
  <si>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</si>
  <si>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</si>
  <si>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</si>
  <si>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</si>
  <si>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</si>
  <si>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</si>
  <si>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</si>
  <si>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</si>
  <si>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</si>
  <si>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</si>
  <si>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</si>
  <si>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</si>
  <si>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</si>
  <si>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</si>
  <si>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</si>
  <si>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</si>
  <si>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</si>
  <si>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</si>
  <si>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</si>
  <si>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</si>
  <si>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</si>
  <si>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</si>
  <si>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</si>
  <si>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</si>
  <si>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</si>
  <si>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</si>
  <si>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</si>
  <si>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</si>
  <si>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</si>
  <si>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</si>
  <si>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</si>
  <si>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</si>
  <si>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</si>
  <si>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</si>
  <si>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</si>
  <si>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</si>
  <si>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</si>
  <si>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</si>
  <si>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</si>
  <si>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</si>
  <si>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</si>
  <si>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</si>
  <si>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</si>
  <si>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</si>
  <si>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</si>
  <si>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</si>
  <si>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</si>
  <si>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</si>
  <si>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</si>
  <si>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</si>
  <si>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</si>
  <si>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</si>
  <si>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</si>
  <si>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</si>
  <si>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</si>
  <si>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</si>
  <si>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</si>
  <si>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</si>
  <si>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</si>
  <si>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</si>
  <si>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</si>
  <si>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</si>
  <si>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</si>
  <si>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</si>
  <si>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</si>
  <si>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</si>
  <si>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</si>
  <si>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</si>
  <si>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</si>
  <si>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</si>
  <si>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</si>
  <si>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</si>
  <si>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</si>
  <si>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</si>
  <si>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</si>
  <si>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</si>
  <si>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</si>
  <si>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</si>
  <si>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</si>
  <si>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</si>
  <si>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</si>
  <si>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</si>
  <si>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</si>
  <si>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</si>
  <si>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</si>
  <si>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</si>
  <si>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</si>
  <si>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</si>
  <si>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</si>
  <si>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</si>
  <si>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</si>
  <si>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</si>
  <si>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</si>
  <si>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</si>
  <si>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</si>
  <si>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</si>
  <si>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</si>
  <si>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</si>
  <si>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</si>
  <si>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</si>
  <si>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</si>
  <si>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</si>
  <si>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</si>
  <si>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</si>
  <si>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</si>
  <si>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</si>
  <si>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</si>
  <si>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</si>
  <si>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</si>
  <si>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</si>
  <si>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</si>
  <si>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</si>
  <si>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</si>
  <si>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</si>
  <si>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</si>
  <si>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</si>
  <si>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</si>
  <si>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</si>
  <si>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</si>
  <si>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</si>
  <si>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</si>
  <si>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</si>
  <si>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</si>
  <si>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</si>
  <si>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</si>
  <si>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</si>
  <si>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</si>
  <si>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</si>
  <si>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</si>
  <si>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</si>
  <si>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</si>
  <si>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</si>
  <si>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</si>
  <si>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</si>
  <si>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</si>
  <si>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</si>
  <si>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</si>
  <si>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</si>
  <si>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</si>
  <si>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</si>
  <si>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</si>
  <si>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</si>
  <si>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</si>
  <si>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</si>
  <si>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</si>
  <si>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</si>
  <si>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</si>
  <si>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</si>
  <si>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</si>
  <si>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</si>
  <si>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</si>
  <si>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</si>
  <si>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</si>
  <si>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</si>
  <si>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</si>
  <si>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</si>
  <si>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</si>
  <si>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</si>
  <si>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</si>
  <si>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</si>
  <si>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</si>
  <si>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</si>
  <si>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</si>
  <si>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</si>
  <si>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</si>
  <si>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</si>
  <si>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</si>
  <si>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</si>
  <si>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</si>
  <si>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</si>
  <si>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</si>
  <si>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</si>
  <si>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</si>
  <si>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</si>
  <si>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</si>
  <si>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</si>
  <si>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</si>
  <si>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</si>
  <si>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</si>
  <si>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</si>
  <si>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</si>
  <si>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</si>
  <si>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</si>
  <si>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</si>
  <si>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</si>
  <si>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</si>
  <si>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</si>
  <si>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</si>
  <si>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</si>
  <si>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</si>
  <si>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</si>
  <si>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</si>
  <si>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</si>
  <si>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</si>
  <si>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</si>
  <si>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</si>
  <si>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</si>
  <si>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</si>
  <si>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</si>
  <si>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</si>
  <si>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</si>
  <si>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</si>
  <si>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</si>
  <si>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</si>
  <si>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</si>
  <si>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</si>
  <si>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</si>
  <si>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</si>
  <si>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</si>
  <si>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</si>
  <si>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</si>
  <si>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</si>
  <si>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</si>
  <si>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</si>
  <si>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</si>
  <si>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</si>
  <si>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</si>
  <si>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</si>
  <si>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</si>
  <si>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</si>
  <si>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</si>
  <si>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</si>
  <si>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</si>
  <si>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</si>
  <si>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</si>
  <si>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</si>
  <si>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</si>
  <si>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</si>
  <si>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</si>
  <si>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</si>
  <si>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</si>
  <si>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</si>
  <si>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</si>
  <si>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</si>
  <si>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</si>
  <si>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</si>
  <si>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</si>
  <si>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</si>
  <si>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</si>
  <si>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</si>
  <si>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</si>
  <si>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</si>
  <si>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</si>
  <si>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</si>
  <si>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</si>
  <si>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</si>
  <si>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</si>
  <si>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</si>
  <si>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</si>
  <si>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</si>
  <si>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</si>
  <si>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</si>
  <si>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</si>
  <si>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</si>
  <si>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</si>
  <si>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</si>
  <si>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</si>
  <si>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</si>
  <si>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</si>
  <si>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</si>
  <si>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</si>
  <si>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</si>
  <si>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</si>
  <si>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</si>
  <si>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</si>
  <si>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</si>
  <si>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</si>
  <si>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</si>
  <si>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</si>
  <si>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</si>
  <si>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</si>
  <si>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</si>
  <si>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</si>
  <si>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</si>
  <si>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</si>
  <si>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</si>
  <si>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</si>
  <si>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</si>
  <si>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</si>
  <si>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</si>
  <si>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</si>
  <si>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</si>
  <si>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</si>
  <si>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</si>
  <si>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</si>
  <si>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</si>
  <si>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</si>
  <si>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</si>
  <si>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</si>
  <si>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</si>
  <si>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</si>
  <si>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</si>
  <si>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</si>
  <si>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</si>
  <si>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</si>
  <si>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</si>
  <si>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</si>
  <si>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</si>
  <si>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</si>
  <si>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</si>
  <si>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</si>
  <si>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</si>
  <si>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</si>
  <si>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</si>
  <si>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</si>
  <si>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</si>
  <si>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</si>
  <si>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</si>
  <si>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</si>
  <si>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</si>
  <si>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</si>
  <si>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</si>
  <si>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</si>
  <si>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</si>
  <si>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</si>
  <si>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</si>
  <si>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</si>
  <si>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</si>
  <si>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</si>
  <si>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</si>
  <si>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</si>
  <si>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</si>
  <si>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</si>
  <si>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</si>
  <si>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</si>
  <si>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</si>
  <si>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</si>
  <si>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</si>
  <si>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</si>
  <si>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</si>
  <si>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</si>
  <si>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</si>
  <si>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</si>
  <si>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</si>
  <si>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</si>
  <si>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</si>
  <si>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</si>
  <si>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</si>
  <si>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</si>
  <si>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</si>
  <si>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</si>
  <si>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</si>
  <si>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</si>
  <si>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</si>
  <si>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</si>
  <si>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</si>
  <si>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</si>
  <si>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</si>
  <si>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</si>
  <si>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</si>
  <si>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</si>
  <si>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</si>
  <si>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</si>
  <si>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</si>
  <si>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</si>
  <si>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</si>
  <si>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</si>
  <si>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</si>
  <si>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</si>
  <si>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</si>
  <si>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</si>
  <si>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</si>
  <si>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</si>
  <si>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</si>
  <si>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</si>
  <si>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</si>
  <si>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</si>
  <si>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</si>
  <si>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</si>
  <si>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</si>
  <si>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</si>
  <si>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</si>
  <si>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</si>
  <si>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</si>
  <si>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</si>
  <si>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</si>
  <si>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</si>
  <si>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</si>
  <si>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</si>
  <si>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</si>
  <si>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</si>
  <si>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</si>
  <si>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</si>
  <si>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</si>
  <si>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</si>
  <si>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</si>
  <si>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</si>
  <si>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</si>
  <si>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</si>
  <si>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</si>
  <si>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</si>
  <si>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</si>
  <si>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</si>
  <si>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</si>
  <si>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</si>
  <si>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</si>
  <si>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</si>
  <si>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</si>
  <si>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</si>
  <si>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</si>
  <si>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</si>
  <si>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</si>
  <si>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</si>
  <si>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</si>
  <si>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</si>
  <si>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</si>
  <si>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</si>
  <si>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</si>
  <si>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</si>
  <si>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</si>
  <si>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</si>
  <si>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</si>
  <si>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</si>
  <si>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</si>
  <si>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</si>
  <si>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</si>
  <si>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</si>
  <si>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</si>
  <si>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</si>
  <si>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</si>
  <si>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</si>
  <si>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</si>
  <si>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</si>
  <si>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</si>
  <si>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</si>
  <si>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</si>
  <si>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</si>
  <si>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</si>
  <si>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</si>
  <si>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</si>
  <si>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</si>
  <si>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</si>
  <si>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</si>
  <si>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</si>
  <si>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</si>
  <si>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</si>
  <si>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</si>
  <si>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</si>
  <si>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</si>
  <si>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</si>
  <si>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</si>
  <si>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</si>
  <si>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</si>
  <si>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</si>
  <si>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</si>
  <si>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</si>
  <si>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</si>
  <si>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</si>
  <si>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</si>
  <si>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</si>
  <si>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</si>
  <si>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</si>
  <si>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</si>
  <si>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</si>
  <si>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</si>
  <si>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</si>
  <si>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</si>
  <si>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</si>
  <si>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</si>
  <si>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</si>
  <si>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</si>
  <si>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</si>
  <si>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</si>
  <si>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</si>
  <si>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</si>
  <si>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</si>
  <si>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</si>
  <si>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</si>
  <si>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</si>
  <si>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</si>
  <si>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</si>
  <si>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</si>
  <si>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</si>
  <si>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</si>
  <si>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</si>
  <si>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</si>
  <si>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</si>
  <si>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</si>
  <si>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</si>
  <si>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</si>
  <si>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</si>
  <si>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</si>
  <si>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</si>
  <si>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</si>
  <si>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</si>
  <si>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</si>
  <si>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</si>
  <si>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</si>
  <si>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</si>
  <si>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</si>
  <si>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</si>
  <si>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</si>
  <si>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</si>
  <si>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</si>
  <si>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</si>
  <si>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</si>
  <si>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</si>
  <si>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</si>
  <si>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</si>
  <si>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</si>
  <si>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</si>
  <si>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</si>
  <si>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</si>
  <si>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</si>
  <si>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</si>
  <si>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</si>
  <si>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</si>
  <si>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</si>
  <si>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</si>
  <si>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</si>
  <si>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</si>
  <si>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</si>
  <si>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</si>
  <si>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</si>
  <si>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</si>
  <si>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</si>
  <si>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</si>
  <si>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</si>
  <si>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</si>
  <si>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</si>
  <si>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</si>
  <si>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</si>
  <si>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</si>
  <si>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</si>
  <si>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</si>
  <si>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</si>
  <si>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</si>
  <si>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</si>
  <si>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</si>
  <si>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</si>
  <si>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</si>
  <si>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</si>
  <si>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</si>
  <si>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</si>
  <si>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</si>
  <si>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</si>
  <si>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</si>
  <si>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</si>
  <si>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</si>
  <si>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</si>
  <si>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</si>
  <si>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</si>
  <si>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</si>
  <si>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</si>
  <si>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</si>
  <si>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</si>
  <si>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</si>
  <si>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</si>
  <si>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</si>
  <si>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</si>
  <si>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</si>
  <si>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</si>
  <si>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</si>
  <si>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</si>
  <si>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</si>
  <si>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</si>
  <si>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</si>
  <si>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</si>
  <si>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</si>
  <si>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</si>
  <si>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</si>
  <si>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</si>
  <si>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</si>
  <si>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</si>
  <si>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</si>
  <si>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</si>
  <si>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</si>
  <si>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</si>
  <si>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</si>
  <si>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</si>
  <si>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</si>
  <si>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</si>
  <si>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</si>
  <si>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</si>
  <si>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</si>
  <si>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</si>
  <si>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</si>
  <si>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</si>
  <si>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</si>
  <si>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</si>
  <si>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</si>
  <si>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</si>
  <si>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</si>
  <si>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</si>
  <si>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</si>
  <si>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</si>
  <si>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</si>
  <si>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</si>
  <si>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</si>
  <si>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</si>
  <si>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</si>
  <si>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</si>
  <si>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</si>
  <si>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</si>
  <si>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</si>
  <si>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</si>
  <si>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</si>
  <si>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</si>
  <si>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</si>
  <si>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</si>
  <si>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</si>
  <si>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</si>
  <si>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</si>
  <si>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</si>
  <si>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</si>
  <si>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</si>
  <si>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</si>
  <si>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</si>
  <si>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</si>
  <si>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</si>
  <si>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</si>
  <si>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</si>
  <si>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</si>
  <si>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</si>
  <si>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</si>
  <si>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</si>
  <si>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</si>
  <si>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</si>
  <si>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</si>
  <si>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</si>
  <si>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</si>
  <si>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</si>
  <si>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</si>
  <si>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</si>
  <si>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</si>
  <si>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</si>
  <si>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</si>
  <si>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</si>
  <si>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</si>
  <si>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</si>
  <si>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</si>
  <si>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</si>
  <si>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</si>
  <si>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</si>
  <si>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</si>
  <si>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</si>
  <si>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</si>
  <si>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</si>
  <si>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</si>
  <si>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</si>
  <si>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</si>
  <si>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</si>
  <si>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</si>
  <si>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</si>
  <si>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</si>
  <si>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</si>
  <si>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</si>
  <si>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</si>
  <si>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</si>
  <si>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</si>
  <si>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</si>
  <si>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</si>
  <si>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</si>
  <si>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</si>
  <si>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</si>
  <si>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</si>
  <si>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</si>
  <si>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</si>
  <si>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</si>
  <si>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</si>
  <si>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</si>
  <si>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</si>
  <si>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</si>
  <si>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</si>
  <si>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</si>
  <si>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</si>
  <si>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</si>
  <si>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</si>
  <si>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</si>
  <si>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</si>
  <si>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</si>
  <si>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</si>
  <si>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</si>
  <si>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</si>
  <si>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</si>
  <si>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</si>
  <si>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</si>
  <si>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</si>
  <si>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</si>
  <si>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</si>
  <si>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</si>
  <si>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</si>
  <si>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</si>
  <si>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</si>
  <si>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</si>
  <si>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</si>
  <si>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</si>
  <si>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</si>
  <si>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</si>
  <si>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</si>
  <si>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</si>
  <si>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</si>
  <si>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</si>
  <si>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</si>
  <si>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</si>
  <si>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</si>
  <si>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</si>
  <si>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</si>
  <si>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</si>
  <si>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</si>
  <si>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</si>
  <si>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</si>
  <si>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</si>
  <si>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</si>
  <si>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</si>
  <si>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</si>
  <si>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</si>
  <si>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</si>
  <si>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</si>
  <si>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</si>
  <si>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</si>
  <si>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</si>
  <si>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</si>
  <si>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</si>
  <si>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</si>
  <si>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</si>
  <si>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</si>
  <si>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</si>
  <si>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</si>
  <si>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</si>
  <si>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</si>
  <si>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</si>
  <si>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</si>
  <si>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</si>
  <si>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</si>
  <si>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</si>
  <si>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</si>
  <si>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</si>
  <si>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</si>
  <si>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</si>
  <si>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</si>
  <si>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</si>
  <si>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</si>
  <si>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</si>
  <si>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</si>
  <si>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</si>
  <si>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</si>
  <si>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</si>
  <si>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</si>
  <si>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</si>
  <si>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</si>
  <si>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</si>
  <si>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</si>
  <si>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</si>
  <si>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</si>
  <si>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</si>
  <si>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</si>
  <si>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</si>
  <si>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</si>
  <si>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</si>
  <si>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</si>
  <si>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</si>
  <si>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</si>
  <si>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</si>
  <si>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</si>
  <si>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</si>
  <si>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</si>
  <si>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</si>
  <si>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</si>
  <si>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</si>
  <si>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</si>
  <si>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</si>
  <si>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</si>
  <si>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</si>
  <si>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</si>
  <si>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</si>
  <si>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</si>
  <si>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</si>
  <si>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</si>
  <si>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</si>
  <si>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</si>
  <si>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</si>
  <si>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</si>
  <si>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</si>
  <si>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</si>
  <si>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</si>
  <si>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</si>
  <si>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</si>
  <si>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</si>
  <si>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</si>
  <si>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</si>
  <si>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</si>
  <si>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</si>
  <si>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</si>
  <si>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</si>
  <si>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</si>
  <si>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</si>
  <si>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</si>
  <si>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</si>
  <si>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</si>
  <si>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</si>
  <si>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</si>
  <si>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</si>
  <si>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</si>
  <si>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</si>
  <si>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</si>
  <si>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</si>
  <si>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</si>
  <si>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</si>
  <si>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</si>
  <si>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</si>
  <si>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</si>
  <si>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</si>
  <si>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</si>
  <si>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</si>
  <si>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</si>
  <si>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</si>
  <si>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</si>
  <si>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</si>
  <si>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</si>
  <si>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</si>
  <si>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</si>
  <si>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</si>
  <si>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</si>
  <si>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</si>
  <si>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</si>
  <si>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</si>
  <si>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</si>
  <si>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</si>
  <si>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</si>
  <si>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</si>
  <si>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</si>
  <si>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</si>
  <si>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</si>
  <si>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</si>
  <si>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</si>
  <si>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</si>
  <si>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</si>
  <si>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</si>
  <si>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</si>
  <si>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</si>
  <si>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</si>
  <si>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</si>
  <si>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</si>
  <si>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</si>
  <si>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</si>
  <si>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</si>
  <si>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</si>
  <si>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</si>
  <si>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</si>
  <si>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</si>
  <si>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</si>
  <si>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</si>
  <si>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</si>
  <si>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</si>
  <si>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</si>
  <si>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</si>
  <si>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</si>
  <si>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</si>
  <si>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</si>
  <si>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</si>
  <si>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</si>
  <si>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</si>
  <si>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</si>
  <si>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</si>
  <si>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</si>
  <si>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</si>
  <si>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</si>
  <si>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</si>
  <si>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</si>
  <si>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</si>
  <si>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</si>
  <si>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</si>
  <si>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</si>
  <si>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</si>
  <si>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</si>
  <si>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</si>
  <si>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</si>
  <si>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</si>
  <si>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</si>
  <si>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</si>
  <si>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</si>
  <si>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</si>
  <si>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</si>
  <si>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</si>
  <si>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</si>
  <si>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</si>
  <si>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</si>
  <si>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</si>
  <si>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</si>
  <si>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</si>
  <si>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</si>
  <si>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</si>
  <si>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</si>
  <si>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</si>
  <si>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</si>
  <si>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</si>
  <si>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</si>
  <si>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</si>
  <si>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</si>
  <si>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</si>
  <si>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</si>
  <si>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</si>
  <si>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</si>
  <si>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</si>
  <si>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</si>
  <si>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</si>
  <si>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</si>
  <si>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</si>
  <si>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</si>
  <si>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</si>
  <si>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</si>
  <si>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</si>
  <si>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</si>
  <si>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</si>
  <si>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</si>
  <si>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</si>
  <si>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</si>
  <si>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</si>
  <si>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</si>
  <si>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</si>
  <si>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</si>
  <si>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</si>
  <si>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</si>
  <si>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</si>
  <si>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</si>
  <si>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</si>
  <si>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</si>
  <si>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</si>
  <si>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</si>
  <si>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</si>
  <si>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</si>
  <si>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</si>
  <si>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</si>
  <si>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</si>
  <si>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</si>
  <si>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</si>
  <si>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</si>
  <si>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</si>
  <si>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</si>
  <si>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</si>
  <si>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</si>
  <si>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</si>
  <si>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</si>
  <si>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</si>
  <si>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</si>
  <si>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</si>
  <si>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</si>
  <si>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</si>
  <si>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</si>
  <si>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</si>
  <si>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</si>
  <si>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</si>
  <si>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</si>
  <si>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</si>
  <si>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</si>
  <si>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</si>
  <si>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</si>
  <si>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</si>
  <si>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</si>
  <si>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</si>
  <si>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</si>
  <si>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</si>
  <si>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</si>
  <si>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</si>
  <si>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</si>
  <si>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</si>
  <si>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</si>
  <si>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</si>
  <si>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</si>
  <si>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</si>
  <si>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</si>
  <si>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</si>
  <si>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</si>
  <si>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</si>
  <si>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</si>
  <si>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</si>
  <si>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</si>
  <si>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</si>
  <si>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</si>
  <si>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</si>
  <si>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</si>
  <si>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</si>
  <si>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</si>
  <si>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</si>
  <si>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</si>
  <si>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</si>
  <si>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</si>
  <si>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</si>
  <si>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</si>
  <si>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</si>
  <si>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</si>
  <si>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</si>
  <si>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</si>
  <si>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</si>
  <si>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</si>
  <si>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</si>
  <si>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</si>
  <si>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</si>
  <si>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</si>
  <si>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</si>
  <si>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</si>
  <si>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</si>
  <si>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</si>
  <si>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</si>
  <si>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</si>
  <si>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</si>
  <si>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</si>
  <si>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</si>
  <si>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</si>
  <si>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</si>
  <si>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</si>
  <si>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</si>
  <si>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</si>
  <si>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</si>
  <si>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</si>
  <si>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</si>
  <si>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</si>
  <si>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</si>
  <si>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</si>
  <si>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</si>
  <si>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</si>
  <si>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</si>
  <si>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</si>
  <si>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</si>
  <si>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</si>
  <si>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</si>
  <si>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</si>
  <si>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</si>
  <si>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</si>
  <si>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</si>
  <si>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</si>
  <si>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</si>
  <si>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</si>
  <si>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</si>
  <si>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</si>
  <si>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</si>
  <si>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</si>
  <si>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</si>
  <si>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</si>
  <si>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</si>
  <si>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</si>
  <si>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</si>
  <si>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</si>
  <si>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</si>
  <si>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</si>
  <si>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</si>
  <si>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</si>
  <si>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</si>
  <si>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</si>
  <si>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</si>
  <si>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</si>
  <si>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</si>
  <si>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</si>
  <si>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</si>
  <si>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</si>
  <si>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</si>
  <si>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</si>
  <si>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</si>
  <si>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</si>
  <si>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</si>
  <si>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</si>
  <si>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</si>
  <si>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</si>
  <si>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</si>
  <si>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</si>
  <si>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</si>
  <si>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</si>
  <si>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</si>
  <si>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</si>
  <si>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</si>
  <si>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</si>
  <si>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</si>
  <si>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</si>
  <si>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</si>
  <si>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</si>
  <si>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</si>
  <si>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</si>
  <si>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</si>
  <si>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</si>
  <si>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</si>
  <si>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</si>
  <si>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</si>
  <si>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</si>
  <si>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</si>
  <si>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</si>
  <si>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</si>
  <si>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</si>
  <si>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</si>
  <si>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</si>
  <si>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</si>
  <si>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</si>
  <si>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</si>
  <si>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</si>
  <si>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</si>
  <si>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</si>
  <si>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</si>
  <si>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</si>
  <si>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</si>
  <si>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</si>
  <si>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</si>
  <si>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</si>
  <si>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</si>
  <si>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</si>
  <si>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</si>
  <si>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</si>
  <si>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</si>
  <si>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</si>
  <si>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</si>
  <si>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</si>
  <si>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</si>
  <si>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</si>
  <si>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</si>
  <si>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</si>
  <si>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</si>
  <si>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</si>
  <si>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</si>
  <si>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</si>
  <si>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</si>
  <si>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</si>
  <si>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</si>
  <si>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</si>
  <si>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</si>
  <si>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</si>
  <si>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</si>
  <si>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</si>
  <si>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</si>
  <si>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</si>
  <si>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</si>
  <si>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</si>
  <si>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</si>
  <si>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</si>
  <si>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</si>
  <si>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</si>
  <si>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</si>
  <si>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</si>
  <si>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</si>
  <si>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</si>
  <si>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</si>
  <si>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</si>
  <si>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</si>
  <si>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</si>
  <si>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</si>
  <si>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</si>
  <si>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</si>
  <si>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</si>
  <si>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</si>
  <si>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</si>
  <si>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</si>
  <si>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</si>
  <si>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</si>
  <si>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</si>
  <si>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</si>
  <si>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</si>
  <si>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</si>
  <si>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</si>
  <si>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</si>
  <si>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</si>
  <si>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</si>
  <si>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</si>
  <si>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</si>
  <si>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</si>
  <si>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</si>
  <si>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</si>
  <si>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</si>
  <si>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</si>
  <si>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</si>
  <si>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</si>
  <si>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</si>
  <si>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</si>
  <si>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</si>
  <si>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</si>
  <si>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</si>
  <si>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</si>
  <si>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</si>
  <si>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</si>
  <si>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</si>
  <si>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</si>
  <si>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</si>
  <si>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</si>
  <si>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</si>
  <si>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</si>
  <si>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</si>
  <si>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</si>
  <si>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</si>
  <si>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</si>
  <si>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</si>
  <si>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</si>
  <si>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</si>
  <si>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</si>
  <si>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</si>
  <si>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</si>
  <si>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</si>
  <si>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</si>
  <si>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</si>
  <si>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</si>
  <si>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</si>
  <si>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</si>
  <si>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</si>
  <si>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</si>
  <si>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</si>
  <si>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</si>
  <si>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</si>
  <si>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</si>
  <si>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</si>
  <si>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</si>
  <si>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</si>
  <si>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</si>
  <si>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</si>
  <si>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</si>
  <si>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</si>
  <si>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</si>
  <si>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</si>
  <si>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</si>
  <si>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</si>
  <si>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</si>
  <si>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</si>
  <si>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</si>
  <si>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</si>
  <si>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</si>
  <si>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</si>
  <si>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</si>
  <si>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</si>
  <si>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</si>
  <si>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</si>
  <si>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</si>
  <si>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</si>
  <si>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</si>
  <si>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</si>
  <si>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</si>
  <si>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</si>
  <si>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</si>
  <si>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</si>
  <si>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</si>
  <si>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</si>
  <si>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</si>
  <si>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</si>
  <si>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</si>
  <si>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</si>
  <si>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</si>
  <si>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</si>
  <si>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</si>
  <si>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</si>
  <si>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</si>
  <si>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</si>
  <si>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</si>
  <si>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</si>
  <si>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</si>
  <si>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</si>
  <si>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</si>
  <si>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</si>
  <si>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</si>
  <si>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</si>
  <si>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</si>
  <si>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</si>
  <si>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</si>
  <si>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</si>
  <si>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</si>
  <si>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</si>
  <si>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</si>
  <si>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</si>
  <si>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</si>
  <si>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</si>
  <si>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</si>
  <si>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</si>
  <si>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</si>
  <si>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</si>
  <si>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</si>
  <si>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</si>
  <si>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</si>
  <si>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</si>
  <si>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</si>
  <si>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</si>
  <si>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</si>
  <si>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</si>
  <si>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</si>
  <si>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</si>
  <si>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</si>
  <si>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</si>
  <si>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</si>
  <si>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</si>
  <si>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</si>
  <si>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</si>
  <si>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</si>
  <si>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</si>
  <si>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</si>
  <si>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</si>
  <si>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</si>
  <si>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</si>
  <si>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</si>
  <si>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</si>
  <si>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</si>
  <si>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</si>
  <si>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</si>
  <si>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</si>
  <si>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</si>
  <si>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</si>
  <si>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</si>
  <si>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</si>
  <si>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</si>
  <si>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</si>
  <si>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</si>
  <si>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</si>
  <si>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</si>
  <si>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</si>
  <si>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</si>
  <si>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</si>
  <si>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</si>
  <si>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</si>
  <si>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</si>
  <si>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</si>
  <si>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</si>
  <si>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</si>
  <si>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</si>
  <si>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</si>
  <si>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</si>
  <si>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</si>
  <si>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</si>
  <si>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</si>
  <si>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</si>
  <si>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</si>
  <si>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</si>
  <si>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</si>
  <si>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</si>
  <si>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</si>
  <si>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</si>
  <si>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</si>
  <si>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</si>
  <si>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</si>
  <si>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</si>
  <si>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</si>
  <si>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</si>
  <si>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</si>
  <si>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</si>
  <si>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</si>
  <si>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</si>
  <si>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</si>
  <si>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</si>
  <si>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</si>
  <si>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</si>
  <si>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</si>
  <si>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</si>
  <si>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</si>
  <si>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</si>
  <si>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</si>
  <si>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</si>
  <si>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</si>
  <si>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</si>
  <si>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</si>
  <si>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</si>
  <si>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</si>
  <si>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</si>
  <si>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</si>
  <si>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</si>
  <si>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</si>
  <si>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</si>
  <si>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</si>
  <si>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</si>
  <si>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</si>
  <si>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</si>
  <si>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</si>
  <si>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</si>
  <si>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</si>
  <si>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</si>
  <si>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</si>
  <si>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</si>
  <si>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</si>
  <si>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</si>
  <si>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</si>
  <si>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</si>
  <si>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</si>
  <si>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</si>
  <si>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</si>
  <si>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</si>
  <si>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</si>
  <si>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</si>
  <si>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</si>
  <si>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</si>
  <si>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</si>
  <si>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</si>
  <si>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</si>
  <si>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</si>
  <si>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</si>
  <si>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</si>
  <si>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</si>
  <si>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</si>
  <si>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</si>
  <si>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</si>
  <si>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</si>
  <si>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</si>
  <si>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</si>
  <si>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</si>
  <si>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</si>
  <si>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</si>
  <si>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</si>
  <si>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</si>
  <si>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</si>
  <si>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</si>
  <si>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</si>
  <si>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</si>
  <si>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</si>
  <si>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</si>
  <si>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</si>
  <si>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</si>
  <si>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</si>
  <si>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</si>
  <si>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</si>
  <si>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</si>
  <si>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</si>
  <si>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</si>
  <si>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</si>
  <si>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</si>
  <si>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</si>
  <si>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</si>
  <si>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</si>
  <si>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</si>
  <si>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</si>
  <si>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</si>
  <si>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</si>
  <si>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</si>
  <si>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</si>
  <si>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</si>
  <si>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</si>
  <si>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</si>
  <si>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</si>
  <si>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</si>
  <si>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</si>
  <si>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</si>
  <si>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</si>
  <si>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</si>
  <si>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</si>
  <si>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</si>
  <si>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</si>
  <si>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</si>
  <si>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</si>
  <si>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</si>
  <si>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</si>
  <si>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</si>
  <si>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</si>
  <si>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</si>
  <si>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</si>
  <si>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</si>
  <si>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</si>
  <si>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</si>
  <si>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</si>
  <si>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</si>
  <si>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</si>
  <si>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</si>
  <si>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</si>
  <si>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</si>
  <si>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</si>
  <si>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</si>
  <si>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</si>
  <si>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</si>
  <si>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</si>
  <si>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</si>
  <si>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</si>
  <si>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</si>
  <si>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</si>
  <si>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</si>
  <si>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</si>
  <si>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</si>
  <si>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</si>
  <si>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</si>
  <si>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</si>
  <si>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</si>
  <si>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</si>
  <si>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</si>
  <si>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</si>
  <si>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</si>
  <si>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</si>
  <si>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</si>
  <si>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</si>
  <si>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</si>
  <si>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</si>
  <si>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</si>
  <si>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</si>
  <si>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</si>
  <si>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</si>
  <si>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</si>
  <si>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</si>
  <si>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</si>
  <si>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</si>
  <si>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</si>
  <si>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</si>
  <si>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</si>
  <si>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</si>
  <si>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</si>
  <si>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</si>
  <si>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</si>
  <si>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</si>
  <si>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</si>
  <si>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</si>
  <si>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</si>
  <si>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</si>
  <si>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</si>
  <si>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</si>
  <si>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</si>
  <si>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</si>
  <si>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</si>
  <si>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</si>
  <si>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</si>
  <si>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</si>
  <si>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</si>
  <si>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</si>
  <si>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</si>
  <si>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</si>
  <si>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</si>
  <si>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</si>
  <si>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</si>
  <si>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</si>
  <si>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</si>
  <si>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</si>
  <si>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</si>
  <si>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</si>
  <si>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</si>
  <si>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</si>
  <si>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</si>
  <si>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</si>
  <si>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</si>
  <si>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</si>
  <si>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</si>
  <si>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</si>
  <si>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</si>
  <si>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</si>
  <si>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</si>
  <si>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</si>
  <si>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</si>
  <si>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</si>
  <si>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</si>
  <si>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</si>
  <si>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</si>
  <si>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</si>
  <si>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</si>
  <si>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</si>
  <si>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</si>
  <si>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</si>
  <si>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</si>
  <si>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</si>
  <si>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</si>
  <si>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</si>
  <si>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</si>
  <si>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</si>
  <si>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</si>
  <si>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</si>
  <si>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</si>
  <si>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</si>
  <si>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</si>
  <si>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</si>
  <si>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</si>
  <si>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</si>
  <si>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</si>
  <si>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</si>
  <si>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</si>
  <si>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</si>
  <si>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</si>
  <si>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</si>
  <si>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</si>
  <si>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</si>
  <si>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</si>
  <si>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</si>
  <si>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</si>
  <si>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</si>
  <si>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</si>
  <si>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</si>
  <si>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</si>
  <si>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</si>
  <si>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</si>
  <si>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</si>
  <si>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</si>
  <si>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</si>
  <si>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</si>
  <si>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</si>
  <si>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</si>
  <si>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</si>
  <si>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</si>
  <si>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</si>
  <si>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</si>
  <si>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</si>
  <si>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</si>
  <si>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</si>
  <si>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</si>
  <si>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</si>
  <si>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</si>
  <si>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</si>
  <si>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</si>
  <si>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</si>
  <si>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</si>
  <si>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</si>
  <si>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</si>
  <si>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</si>
  <si>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</si>
  <si>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</si>
  <si>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</si>
  <si>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</si>
  <si>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</si>
  <si>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</si>
  <si>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</si>
  <si>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</si>
  <si>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</si>
  <si>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</si>
  <si>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</si>
  <si>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</si>
  <si>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</si>
  <si>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</si>
  <si>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</si>
  <si>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</si>
  <si>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</si>
  <si>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</si>
  <si>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</si>
  <si>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</si>
  <si>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</si>
  <si>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</si>
  <si>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</si>
  <si>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</si>
  <si>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</si>
  <si>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</si>
  <si>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</si>
  <si>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</si>
  <si>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</si>
  <si>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</si>
  <si>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</si>
  <si>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</si>
  <si>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</si>
  <si>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</si>
  <si>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</si>
  <si>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</si>
  <si>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</si>
  <si>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</si>
  <si>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</si>
  <si>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</si>
  <si>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</si>
  <si>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</si>
  <si>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</si>
  <si>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</si>
  <si>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</si>
  <si>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</si>
  <si>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</si>
  <si>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</si>
  <si>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</si>
  <si>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</si>
  <si>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</si>
  <si>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</si>
  <si>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</si>
  <si>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</si>
  <si>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</si>
  <si>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</si>
  <si>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</si>
  <si>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</si>
  <si>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</si>
  <si>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</si>
  <si>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</si>
  <si>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</si>
  <si>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</si>
  <si>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</si>
  <si>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</si>
  <si>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</si>
  <si>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</si>
  <si>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</si>
  <si>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</si>
  <si>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</si>
  <si>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</si>
  <si>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</si>
  <si>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</si>
  <si>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</si>
  <si>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</si>
  <si>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</si>
  <si>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</si>
  <si>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</si>
  <si>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</si>
  <si>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</si>
  <si>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</si>
  <si>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</si>
  <si>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</si>
  <si>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</si>
  <si>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</si>
  <si>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</si>
  <si>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</si>
  <si>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</si>
  <si>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</si>
  <si>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</si>
  <si>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</si>
  <si>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</si>
  <si>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</si>
  <si>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</si>
  <si>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</si>
  <si>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</si>
  <si>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</si>
  <si>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</si>
  <si>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</si>
  <si>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</si>
  <si>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</si>
  <si>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</si>
  <si>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</si>
  <si>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</si>
  <si>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</si>
  <si>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</si>
  <si>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</si>
  <si>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</si>
  <si>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</si>
  <si>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</si>
  <si>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</si>
  <si>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</si>
  <si>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</si>
  <si>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</si>
  <si>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</si>
  <si>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</si>
  <si>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</si>
  <si>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</si>
  <si>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</si>
  <si>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</si>
  <si>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</si>
  <si>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</si>
  <si>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</si>
  <si>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</si>
  <si>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</si>
  <si>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</si>
  <si>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</si>
  <si>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</si>
  <si>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</si>
  <si>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</si>
  <si>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</si>
  <si>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</si>
  <si>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</si>
  <si>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</si>
  <si>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</si>
  <si>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</si>
  <si>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</si>
  <si>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</si>
  <si>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</si>
  <si>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</si>
  <si>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</si>
  <si>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</si>
  <si>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</si>
  <si>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</si>
  <si>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</si>
  <si>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</si>
  <si>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</si>
  <si>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</si>
  <si>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</si>
  <si>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</si>
  <si>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</si>
  <si>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</si>
  <si>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</si>
  <si>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</si>
  <si>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</si>
  <si>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</si>
  <si>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</si>
  <si>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</si>
  <si>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</si>
  <si>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</si>
  <si>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</si>
  <si>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</si>
  <si>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</si>
  <si>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</si>
  <si>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</si>
  <si>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</si>
  <si>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</si>
  <si>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</si>
  <si>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</si>
  <si>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</si>
  <si>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</si>
  <si>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</si>
  <si>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</si>
  <si>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</si>
  <si>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</si>
  <si>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</si>
  <si>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</si>
  <si>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</si>
  <si>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</si>
  <si>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</si>
  <si>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</si>
  <si>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</si>
  <si>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</si>
  <si>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</si>
  <si>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</si>
  <si>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</si>
  <si>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</si>
  <si>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</si>
  <si>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</si>
  <si>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</si>
  <si>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</si>
  <si>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</si>
  <si>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</si>
  <si>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</si>
  <si>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</si>
  <si>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</si>
  <si>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</si>
  <si>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</si>
  <si>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</si>
  <si>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</si>
  <si>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</si>
  <si>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</si>
  <si>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</si>
  <si>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</si>
  <si>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</si>
  <si>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</si>
  <si>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</si>
  <si>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</si>
  <si>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</si>
  <si>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</si>
  <si>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</si>
  <si>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</si>
  <si>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</si>
  <si>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</si>
  <si>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</si>
  <si>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</si>
  <si>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</si>
  <si>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</si>
  <si>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</si>
  <si>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</si>
  <si>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</si>
  <si>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</si>
  <si>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</si>
  <si>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</si>
  <si>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</si>
  <si>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</si>
  <si>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</si>
  <si>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</si>
  <si>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</si>
  <si>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</si>
  <si>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</si>
  <si>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</si>
  <si>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</si>
  <si>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</si>
  <si>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</si>
  <si>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</si>
  <si>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</si>
  <si>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</si>
  <si>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</si>
  <si>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</si>
  <si>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</si>
  <si>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</si>
  <si>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</si>
  <si>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</si>
  <si>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</si>
  <si>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</si>
  <si>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</si>
  <si>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</si>
  <si>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</si>
  <si>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</si>
  <si>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</si>
  <si>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</si>
  <si>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</si>
  <si>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</si>
  <si>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</si>
  <si>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</si>
  <si>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</si>
  <si>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</si>
  <si>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</si>
  <si>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</si>
  <si>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</si>
  <si>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</si>
  <si>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</si>
  <si>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</si>
  <si>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</si>
  <si>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</si>
  <si>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</si>
  <si>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</si>
  <si>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</si>
  <si>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</si>
  <si>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</si>
  <si>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</si>
  <si>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</si>
  <si>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</si>
  <si>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</si>
  <si>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</si>
  <si>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</si>
  <si>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</si>
  <si>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</si>
  <si>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</si>
  <si>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</si>
  <si>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</si>
  <si>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</si>
  <si>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</si>
  <si>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</si>
  <si>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</si>
  <si>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</si>
  <si>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</si>
  <si>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</si>
  <si>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</si>
  <si>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</si>
  <si>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</si>
  <si>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</si>
  <si>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</si>
  <si>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</si>
  <si>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</si>
  <si>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</si>
  <si>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</si>
  <si>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</si>
  <si>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</si>
  <si>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</si>
  <si>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</si>
  <si>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</si>
  <si>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</si>
  <si>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</si>
  <si>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</si>
  <si>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</si>
  <si>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</si>
  <si>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</si>
  <si>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</si>
  <si>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</si>
  <si>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</si>
  <si>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</si>
  <si>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</si>
  <si>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</si>
  <si>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</si>
  <si>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</si>
  <si>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</si>
  <si>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</si>
  <si>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</si>
  <si>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</si>
  <si>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</si>
  <si>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</si>
  <si>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</si>
  <si>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</si>
  <si>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</si>
  <si>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</si>
  <si>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</si>
  <si>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</si>
  <si>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</si>
  <si>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</si>
  <si>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</si>
  <si>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</si>
  <si>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</si>
  <si>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</si>
  <si>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</si>
  <si>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</si>
  <si>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</si>
  <si>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</si>
  <si>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</si>
  <si>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</si>
  <si>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</si>
  <si>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</si>
  <si>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</si>
  <si>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</si>
  <si>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</si>
  <si>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</si>
  <si>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</si>
  <si>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</si>
  <si>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</si>
  <si>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</si>
  <si>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</si>
  <si>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</si>
  <si>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</si>
  <si>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</si>
  <si>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</si>
  <si>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</si>
  <si>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</si>
  <si>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</si>
  <si>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</si>
  <si>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</si>
  <si>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</si>
  <si>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</si>
  <si>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</si>
  <si>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</si>
  <si>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</si>
  <si>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</si>
  <si>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</si>
  <si>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</si>
  <si>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</si>
  <si>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</si>
  <si>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</si>
  <si>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</si>
  <si>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</si>
  <si>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</si>
  <si>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</si>
  <si>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</si>
  <si>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</si>
  <si>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</si>
  <si>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</si>
  <si>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</si>
  <si>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</si>
  <si>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</si>
  <si>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</si>
  <si>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</si>
  <si>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</si>
  <si>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</si>
  <si>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</si>
  <si>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</si>
  <si>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</si>
  <si>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</si>
  <si>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</si>
  <si>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</si>
  <si>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</si>
  <si>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</si>
  <si>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</si>
  <si>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</si>
  <si>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</si>
  <si>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</si>
  <si>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</si>
  <si>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</si>
  <si>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</si>
  <si>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</si>
  <si>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</si>
  <si>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</si>
  <si>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</si>
  <si>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</si>
  <si>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</si>
  <si>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</si>
  <si>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</si>
  <si>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</si>
  <si>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</si>
  <si>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</si>
  <si>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</si>
  <si>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</si>
  <si>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</si>
  <si>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</si>
  <si>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</si>
  <si>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</si>
  <si>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</si>
  <si>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</si>
  <si>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</si>
  <si>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</si>
  <si>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</si>
  <si>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</si>
  <si>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</si>
  <si>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</si>
  <si>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</si>
  <si>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</si>
  <si>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</si>
  <si>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</si>
  <si>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</si>
  <si>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</si>
  <si>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</si>
  <si>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</si>
  <si>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</si>
  <si>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</si>
  <si>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</si>
  <si>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</si>
  <si>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</si>
  <si>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</si>
  <si>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</si>
  <si>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</si>
  <si>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</si>
  <si>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</si>
  <si>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</si>
  <si>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</si>
  <si>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</si>
  <si>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</si>
  <si>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</si>
  <si>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</si>
  <si>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</si>
  <si>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</si>
  <si>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</si>
  <si>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</si>
  <si>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</si>
  <si>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</si>
  <si>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</si>
  <si>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</si>
  <si>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</si>
  <si>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</si>
  <si>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</si>
  <si>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</si>
  <si>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</si>
  <si>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</si>
  <si>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</si>
  <si>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</si>
  <si>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</si>
  <si>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</si>
  <si>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</si>
  <si>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</si>
  <si>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</si>
  <si>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</si>
  <si>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</si>
  <si>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</si>
  <si>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</si>
  <si>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</si>
  <si>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</si>
  <si>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</si>
  <si>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</si>
  <si>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</si>
  <si>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</si>
  <si>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</si>
  <si>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</si>
  <si>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</si>
  <si>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</si>
  <si>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</si>
  <si>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</si>
  <si>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</si>
  <si>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</si>
  <si>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</si>
  <si>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</si>
  <si>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</si>
  <si>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</si>
  <si>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</si>
  <si>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</si>
  <si>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</si>
  <si>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</si>
  <si>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</si>
  <si>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</si>
  <si>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</si>
  <si>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</si>
  <si>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</si>
  <si>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</si>
  <si>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</si>
  <si>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</si>
  <si>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</si>
  <si>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</si>
  <si>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</si>
  <si>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</si>
  <si>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</si>
  <si>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</si>
  <si>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</si>
  <si>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</si>
  <si>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</si>
  <si>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</si>
  <si>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</si>
  <si>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</si>
  <si>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</si>
  <si>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</si>
  <si>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</si>
  <si>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</si>
  <si>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</si>
  <si>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</si>
  <si>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</si>
  <si>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</si>
  <si>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</si>
  <si>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</si>
  <si>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</si>
  <si>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</si>
  <si>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</si>
  <si>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</si>
  <si>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</si>
  <si>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</si>
  <si>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</si>
  <si>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</si>
  <si>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</si>
  <si>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</si>
  <si>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</si>
  <si>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</si>
  <si>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</si>
  <si>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</si>
  <si>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</si>
  <si>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</si>
  <si>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</si>
  <si>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</si>
  <si>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</si>
  <si>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</si>
  <si>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</si>
  <si>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</si>
  <si>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</si>
  <si>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</si>
  <si>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</si>
  <si>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</si>
  <si>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</si>
  <si>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</si>
  <si>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</si>
  <si>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</si>
  <si>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</si>
  <si>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</si>
  <si>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</si>
  <si>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</si>
  <si>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</si>
  <si>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</si>
  <si>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</si>
  <si>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</si>
  <si>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</si>
  <si>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</si>
  <si>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</si>
  <si>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</si>
  <si>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</si>
  <si>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</si>
  <si>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</si>
  <si>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</si>
  <si>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</si>
  <si>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</si>
  <si>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</si>
  <si>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</si>
  <si>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</si>
  <si>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</si>
  <si>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</si>
  <si>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</si>
  <si>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</si>
  <si>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</si>
  <si>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</si>
  <si>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</si>
  <si>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</si>
  <si>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</si>
  <si>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</si>
  <si>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</si>
  <si>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</si>
  <si>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</si>
  <si>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</si>
  <si>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</si>
  <si>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</si>
  <si>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</si>
  <si>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</si>
  <si>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</si>
  <si>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</si>
  <si>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</si>
  <si>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</si>
  <si>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</si>
  <si>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</si>
  <si>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</si>
  <si>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</si>
  <si>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</si>
  <si>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</si>
  <si>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</si>
  <si>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</si>
  <si>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</si>
  <si>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</si>
  <si>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</si>
  <si>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</si>
  <si>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</si>
  <si>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</si>
  <si>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</si>
  <si>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</si>
  <si>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</si>
  <si>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</si>
  <si>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</si>
  <si>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</si>
  <si>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</si>
  <si>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</si>
  <si>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</si>
  <si>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</si>
  <si>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</si>
  <si>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</si>
  <si>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</si>
  <si>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</si>
  <si>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</si>
  <si>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</si>
  <si>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</si>
  <si>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</si>
  <si>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</si>
  <si>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</si>
  <si>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</si>
  <si>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</si>
  <si>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</si>
  <si>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</si>
  <si>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</si>
  <si>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</si>
  <si>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</si>
  <si>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</si>
  <si>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</si>
  <si>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</si>
  <si>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</si>
  <si>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</si>
  <si>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</si>
  <si>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</si>
  <si>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</si>
  <si>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</si>
  <si>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</si>
  <si>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</si>
  <si>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</si>
  <si>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</si>
  <si>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</si>
  <si>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</si>
  <si>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</si>
  <si>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</si>
  <si>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</si>
  <si>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</si>
  <si>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</si>
  <si>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</si>
  <si>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</si>
  <si>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</si>
  <si>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</si>
  <si>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</si>
  <si>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</si>
  <si>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</si>
  <si>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</si>
  <si>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</si>
  <si>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</si>
  <si>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</si>
  <si>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</si>
  <si>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</si>
  <si>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</si>
  <si>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</si>
  <si>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</si>
  <si>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</si>
  <si>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</si>
  <si>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</si>
  <si>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</si>
  <si>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</si>
  <si>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</si>
  <si>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</si>
  <si>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</si>
  <si>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</si>
  <si>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</si>
  <si>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</si>
  <si>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</si>
  <si>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</si>
  <si>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</si>
  <si>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</si>
  <si>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</si>
  <si>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</si>
  <si>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</si>
  <si>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</si>
  <si>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</si>
  <si>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</si>
  <si>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</si>
  <si>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</si>
  <si>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</si>
  <si>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</si>
  <si>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</si>
  <si>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</si>
  <si>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</si>
  <si>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</si>
  <si>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</si>
  <si>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</si>
  <si>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</si>
  <si>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</si>
  <si>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</si>
  <si>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</si>
  <si>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</si>
  <si>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</si>
  <si>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</si>
  <si>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</si>
  <si>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</si>
  <si>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</si>
  <si>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</si>
  <si>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</si>
  <si>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</si>
  <si>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</si>
  <si>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</si>
  <si>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</si>
  <si>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</si>
  <si>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</si>
  <si>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</si>
  <si>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</si>
  <si>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</si>
  <si>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</si>
  <si>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</si>
  <si>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</si>
  <si>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</si>
  <si>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</si>
  <si>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</si>
  <si>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</si>
  <si>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</si>
  <si>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</si>
  <si>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</si>
  <si>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</si>
  <si>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</si>
  <si>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</si>
  <si>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</si>
  <si>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</si>
  <si>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</si>
  <si>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</si>
  <si>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</si>
  <si>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</si>
  <si>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</si>
  <si>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</si>
  <si>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</si>
  <si>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</si>
  <si>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</si>
  <si>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</si>
  <si>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</si>
  <si>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</si>
  <si>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</si>
  <si>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</si>
  <si>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</si>
  <si>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</si>
  <si>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</si>
  <si>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</si>
  <si>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</si>
  <si>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</si>
  <si>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</si>
  <si>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</si>
  <si>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</si>
  <si>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</si>
  <si>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</si>
  <si>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</si>
  <si>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</si>
  <si>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</si>
  <si>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</si>
  <si>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</si>
  <si>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</si>
  <si>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</si>
  <si>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</si>
  <si>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</si>
  <si>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</si>
  <si>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</si>
  <si>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</si>
  <si>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</si>
  <si>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</si>
  <si>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</si>
  <si>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</si>
  <si>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</si>
  <si>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</si>
  <si>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</si>
  <si>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</si>
  <si>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</si>
  <si>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</si>
  <si>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</si>
  <si>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</si>
  <si>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</si>
  <si>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</si>
  <si>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</si>
  <si>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</si>
  <si>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</si>
  <si>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</si>
  <si>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</si>
  <si>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</si>
  <si>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</si>
  <si>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</si>
  <si>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</si>
  <si>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</si>
  <si>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</si>
  <si>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</si>
  <si>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</si>
  <si>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</si>
  <si>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</si>
  <si>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</si>
  <si>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</si>
  <si>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</si>
  <si>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</si>
  <si>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</si>
  <si>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</si>
  <si>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</si>
  <si>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</si>
  <si>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</si>
  <si>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</si>
  <si>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</si>
  <si>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</si>
  <si>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</si>
  <si>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</si>
  <si>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</si>
  <si>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</si>
  <si>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</si>
  <si>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</si>
  <si>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</si>
  <si>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</si>
  <si>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</si>
  <si>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</si>
  <si>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</si>
  <si>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</si>
  <si>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</si>
  <si>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</si>
  <si>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</si>
  <si>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</si>
  <si>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</si>
  <si>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</si>
  <si>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</si>
  <si>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</si>
  <si>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</si>
  <si>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</si>
  <si>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</si>
  <si>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</si>
  <si>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</si>
  <si>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</si>
  <si>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</si>
  <si>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</si>
  <si>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</si>
  <si>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</si>
  <si>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</si>
  <si>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</si>
  <si>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</si>
  <si>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</si>
  <si>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</si>
  <si>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</si>
  <si>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</si>
  <si>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</si>
  <si>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</si>
  <si>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</si>
  <si>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</si>
  <si>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</si>
  <si>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</si>
  <si>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</si>
  <si>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</si>
  <si>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</si>
  <si>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</si>
  <si>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</si>
  <si>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</si>
  <si>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</si>
  <si>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</si>
  <si>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</si>
  <si>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</si>
  <si>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</si>
  <si>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</si>
  <si>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</si>
  <si>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</si>
  <si>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</si>
  <si>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</si>
  <si>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</si>
  <si>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</si>
  <si>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</si>
  <si>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</si>
  <si>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</si>
  <si>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</si>
  <si>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</si>
  <si>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</si>
  <si>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</si>
  <si>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</si>
  <si>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</si>
  <si>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</si>
  <si>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</si>
  <si>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</si>
  <si>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</si>
  <si>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</si>
  <si>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</si>
  <si>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</si>
  <si>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</si>
  <si>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</si>
  <si>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</si>
  <si>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</si>
  <si>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</si>
  <si>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</si>
  <si>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</si>
  <si>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</si>
  <si>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</si>
  <si>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</si>
  <si>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</si>
  <si>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</si>
  <si>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</si>
  <si>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</si>
  <si>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</si>
  <si>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</si>
  <si>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</si>
  <si>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</si>
  <si>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</si>
  <si>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</si>
  <si>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</si>
  <si>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</si>
  <si>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</si>
  <si>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</si>
  <si>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</si>
  <si>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</si>
  <si>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</si>
  <si>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</si>
  <si>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</si>
  <si>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</si>
  <si>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</si>
  <si>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</si>
  <si>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</si>
  <si>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</si>
  <si>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</si>
  <si>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</si>
  <si>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</si>
  <si>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</si>
  <si>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</si>
  <si>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</si>
  <si>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</si>
  <si>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</si>
  <si>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</si>
  <si>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</si>
  <si>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</si>
  <si>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</si>
  <si>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</si>
  <si>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</si>
  <si>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</si>
  <si>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</si>
  <si>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</si>
  <si>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</si>
  <si>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</si>
  <si>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</si>
  <si>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</si>
  <si>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</si>
  <si>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</si>
  <si>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</si>
  <si>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</si>
  <si>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</si>
  <si>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</si>
  <si>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</si>
  <si>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</si>
  <si>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</si>
  <si>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</si>
  <si>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</si>
  <si>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</si>
  <si>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</si>
  <si>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</si>
  <si>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</si>
  <si>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</si>
  <si>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</si>
  <si>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</si>
  <si>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</si>
  <si>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</si>
  <si>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</si>
  <si>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</si>
  <si>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</si>
  <si>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</si>
  <si>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</si>
  <si>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</si>
  <si>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</si>
  <si>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</si>
  <si>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</si>
  <si>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</si>
  <si>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</si>
  <si>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</si>
  <si>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</si>
  <si>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</si>
  <si>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</si>
  <si>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</si>
  <si>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</si>
  <si>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</si>
  <si>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</si>
  <si>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</si>
  <si>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</si>
  <si>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</si>
  <si>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</si>
  <si>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</si>
  <si>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</si>
  <si>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</si>
  <si>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</si>
  <si>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</si>
  <si>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</si>
  <si>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</si>
  <si>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</si>
  <si>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</si>
  <si>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</si>
  <si>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</si>
  <si>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</si>
  <si>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</si>
  <si>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</si>
  <si>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</si>
  <si>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</si>
  <si>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</si>
  <si>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</si>
  <si>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</si>
  <si>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</si>
  <si>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</si>
  <si>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</si>
  <si>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</si>
  <si>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</si>
  <si>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</si>
  <si>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</si>
  <si>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</si>
  <si>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</si>
  <si>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</si>
  <si>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</si>
  <si>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</si>
  <si>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</si>
  <si>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</si>
  <si>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</si>
  <si>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</si>
  <si>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</si>
  <si>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</si>
  <si>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</si>
  <si>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</si>
  <si>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</si>
  <si>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</si>
  <si>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</si>
  <si>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</si>
  <si>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</si>
  <si>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</si>
  <si>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</si>
  <si>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</si>
  <si>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</si>
  <si>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</si>
  <si>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</si>
  <si>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</si>
  <si>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</si>
  <si>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</si>
  <si>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</si>
  <si>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</si>
  <si>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</si>
  <si>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</si>
  <si>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</si>
  <si>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</si>
  <si>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</si>
  <si>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</si>
  <si>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</si>
  <si>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</si>
  <si>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</si>
  <si>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</si>
  <si>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</si>
  <si>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</si>
  <si>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</si>
  <si>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</si>
  <si>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</si>
  <si>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</si>
  <si>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</si>
  <si>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</si>
  <si>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</si>
  <si>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</si>
  <si>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</si>
  <si>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</si>
  <si>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</si>
  <si>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</si>
  <si>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</si>
  <si>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</si>
  <si>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</si>
  <si>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</si>
  <si>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</si>
  <si>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</si>
  <si>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</si>
  <si>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</si>
  <si>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</si>
  <si>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</si>
  <si>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</si>
  <si>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</si>
  <si>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</si>
  <si>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</si>
  <si>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</si>
  <si>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</si>
  <si>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</si>
  <si>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</si>
  <si>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</si>
  <si>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</si>
  <si>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</si>
  <si>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</si>
  <si>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</si>
  <si>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</si>
  <si>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</si>
  <si>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</si>
  <si>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</si>
  <si>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</si>
  <si>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</si>
  <si>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</si>
  <si>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</si>
  <si>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</si>
  <si>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</si>
  <si>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</si>
  <si>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</si>
  <si>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</si>
  <si>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</si>
  <si>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</si>
  <si>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</si>
  <si>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</si>
  <si>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</si>
  <si>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</si>
  <si>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</si>
  <si>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</si>
  <si>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</si>
  <si>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</si>
  <si>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</si>
  <si>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</si>
  <si>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</si>
  <si>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</si>
  <si>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</si>
  <si>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</si>
  <si>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</si>
  <si>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</si>
  <si>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</si>
  <si>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</si>
  <si>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</si>
  <si>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</si>
  <si>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</si>
  <si>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</si>
  <si>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</si>
  <si>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</si>
  <si>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</si>
  <si>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</si>
  <si>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</si>
  <si>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</si>
  <si>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</si>
  <si>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</si>
  <si>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</si>
  <si>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</si>
  <si>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</si>
  <si>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</si>
  <si>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</si>
  <si>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</si>
  <si>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</si>
  <si>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</si>
  <si>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</si>
  <si>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</si>
  <si>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</si>
  <si>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</si>
  <si>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</si>
  <si>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</si>
  <si>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</si>
  <si>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</si>
  <si>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</si>
  <si>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</si>
  <si>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</si>
  <si>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</si>
  <si>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</si>
  <si>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</si>
  <si>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</si>
  <si>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</si>
  <si>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</si>
  <si>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</si>
  <si>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</si>
  <si>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</si>
  <si>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</si>
  <si>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</si>
  <si>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</si>
  <si>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</si>
  <si>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</si>
  <si>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</si>
  <si>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</si>
  <si>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</si>
  <si>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</si>
  <si>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</si>
  <si>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</si>
  <si>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</si>
  <si>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</si>
  <si>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</si>
  <si>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</si>
  <si>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</si>
  <si>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</si>
  <si>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</si>
  <si>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</si>
  <si>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</si>
  <si>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</si>
  <si>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</si>
  <si>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</si>
  <si>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</si>
  <si>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</si>
  <si>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</si>
  <si>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</si>
  <si>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</si>
  <si>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</si>
  <si>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</si>
  <si>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</si>
  <si>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</si>
  <si>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</si>
  <si>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</si>
  <si>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</si>
  <si>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</si>
  <si>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</si>
  <si>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</si>
  <si>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</si>
  <si>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</si>
  <si>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</si>
  <si>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</si>
  <si>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</si>
  <si>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</si>
  <si>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</si>
  <si>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</si>
  <si>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</si>
  <si>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</si>
  <si>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</si>
  <si>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</si>
  <si>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</si>
  <si>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</si>
  <si>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</si>
  <si>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</si>
  <si>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</si>
  <si>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</si>
  <si>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</si>
  <si>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</si>
  <si>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</si>
  <si>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</si>
  <si>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</si>
  <si>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</si>
  <si>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</si>
  <si>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</si>
  <si>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</si>
  <si>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</si>
  <si>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</si>
  <si>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</si>
  <si>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</si>
  <si>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</si>
  <si>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</si>
  <si>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</si>
  <si>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</si>
  <si>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</si>
  <si>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</si>
  <si>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</si>
  <si>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</si>
  <si>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</si>
  <si>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</si>
  <si>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</si>
  <si>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</si>
  <si>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</si>
  <si>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</si>
  <si>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</si>
  <si>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</si>
  <si>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</si>
  <si>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</si>
  <si>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</si>
  <si>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</si>
  <si>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</si>
  <si>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</si>
  <si>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</si>
  <si>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</si>
  <si>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</si>
  <si>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</si>
  <si>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</si>
  <si>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</si>
  <si>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</si>
  <si>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</si>
  <si>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</si>
  <si>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</si>
  <si>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</si>
  <si>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</si>
  <si>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</si>
  <si>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</si>
  <si>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</si>
  <si>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</si>
  <si>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</si>
  <si>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</si>
  <si>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</si>
  <si>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</si>
  <si>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</si>
  <si>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</si>
  <si>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</si>
  <si>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</si>
  <si>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</si>
  <si>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</si>
  <si>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</si>
  <si>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</si>
  <si>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</si>
  <si>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</si>
  <si>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</si>
  <si>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</si>
  <si>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</si>
  <si>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</si>
  <si>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</si>
  <si>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</si>
  <si>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</si>
  <si>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</si>
  <si>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</si>
  <si>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</si>
  <si>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</si>
  <si>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</si>
  <si>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</si>
  <si>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</si>
  <si>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</si>
  <si>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</si>
  <si>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</si>
  <si>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</si>
  <si>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</si>
  <si>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</si>
  <si>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</si>
  <si>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</si>
  <si>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</si>
  <si>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</si>
  <si>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</si>
  <si>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</si>
  <si>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</si>
  <si>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</si>
  <si>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</si>
  <si>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</si>
  <si>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</si>
  <si>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</si>
  <si>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</si>
  <si>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</si>
  <si>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</si>
  <si>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</si>
  <si>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</si>
  <si>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</si>
  <si>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</si>
  <si>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</si>
  <si>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</si>
  <si>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</si>
  <si>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</si>
  <si>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</si>
  <si>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</si>
  <si>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</si>
  <si>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</si>
  <si>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</si>
  <si>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</si>
  <si>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</si>
  <si>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</si>
  <si>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</si>
  <si>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</si>
  <si>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</si>
  <si>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</si>
  <si>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</si>
  <si>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</si>
  <si>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</si>
  <si>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</si>
  <si>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</si>
  <si>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</si>
  <si>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</si>
  <si>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</si>
  <si>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</si>
  <si>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</si>
  <si>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</si>
  <si>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</si>
  <si>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</si>
  <si>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</si>
  <si>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</si>
  <si>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</si>
  <si>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</si>
  <si>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</si>
  <si>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</si>
  <si>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</si>
  <si>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</si>
  <si>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</si>
  <si>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</si>
  <si>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</si>
  <si>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</si>
  <si>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</si>
  <si>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</si>
  <si>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</si>
  <si>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</si>
  <si>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</si>
  <si>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</si>
  <si>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</si>
  <si>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</si>
  <si>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</si>
  <si>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</si>
  <si>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</si>
  <si>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</si>
  <si>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</si>
  <si>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</si>
  <si>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</si>
  <si>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</si>
  <si>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</si>
  <si>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</si>
  <si>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</si>
  <si>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</si>
  <si>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</si>
  <si>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</si>
  <si>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</si>
  <si>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</si>
  <si>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</si>
  <si>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</si>
  <si>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</si>
  <si>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</si>
  <si>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</si>
  <si>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</si>
  <si>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</si>
  <si>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</si>
  <si>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</si>
  <si>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</si>
  <si>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</si>
  <si>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</si>
  <si>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</si>
  <si>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</si>
  <si>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</si>
  <si>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</si>
  <si>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</si>
  <si>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</si>
  <si>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</si>
  <si>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</si>
  <si>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</si>
  <si>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</si>
  <si>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</si>
  <si>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</si>
  <si>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</si>
  <si>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</si>
  <si>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</si>
  <si>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</si>
  <si>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</si>
  <si>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</si>
  <si>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</si>
  <si>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</si>
  <si>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</si>
  <si>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</si>
  <si>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</si>
  <si>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</si>
  <si>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</si>
  <si>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</si>
  <si>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</si>
  <si>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</si>
  <si>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</si>
  <si>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</si>
  <si>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</si>
  <si>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</si>
  <si>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</si>
  <si>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</si>
  <si>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</si>
  <si>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</si>
  <si>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</si>
  <si>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</si>
  <si>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</si>
  <si>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</si>
  <si>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</si>
  <si>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</si>
  <si>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</si>
  <si>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</si>
  <si>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</si>
  <si>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</si>
  <si>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</si>
  <si>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</si>
  <si>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</si>
  <si>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</si>
  <si>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</si>
  <si>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</si>
  <si>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</si>
  <si>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</si>
  <si>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</si>
  <si>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</si>
  <si>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</si>
  <si>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</si>
  <si>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</si>
  <si>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</si>
  <si>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</si>
  <si>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</si>
  <si>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</si>
  <si>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</si>
  <si>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</si>
  <si>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</si>
  <si>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</si>
  <si>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</si>
  <si>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</si>
  <si>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</si>
  <si>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</si>
  <si>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</si>
  <si>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</si>
  <si>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</si>
  <si>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</si>
  <si>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</si>
  <si>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</si>
  <si>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</si>
  <si>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</si>
  <si>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</si>
  <si>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</si>
  <si>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</si>
  <si>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</si>
  <si>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</si>
  <si>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</si>
  <si>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</si>
  <si>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</si>
  <si>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</si>
  <si>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</si>
  <si>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</si>
  <si>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</si>
  <si>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</si>
  <si>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</si>
  <si>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</si>
  <si>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</si>
  <si>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</si>
  <si>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</si>
  <si>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</si>
  <si>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</si>
  <si>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</si>
  <si>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</si>
  <si>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</si>
  <si>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</si>
  <si>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</si>
  <si>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</si>
  <si>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</si>
  <si>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</si>
  <si>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</si>
  <si>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</si>
  <si>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</si>
  <si>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</si>
  <si>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</si>
  <si>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</si>
  <si>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</si>
  <si>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</si>
  <si>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</si>
  <si>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</si>
  <si>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</si>
  <si>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</si>
  <si>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</si>
  <si>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</si>
  <si>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</si>
  <si>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</si>
  <si>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</si>
  <si>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</si>
  <si>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</si>
  <si>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</si>
  <si>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</si>
  <si>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</si>
  <si>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</si>
  <si>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</si>
  <si>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</si>
  <si>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</si>
  <si>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</si>
  <si>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</si>
  <si>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</si>
  <si>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</si>
  <si>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</si>
  <si>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</si>
  <si>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</si>
  <si>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</si>
  <si>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</si>
  <si>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</si>
  <si>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</si>
  <si>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</si>
  <si>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</si>
  <si>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</si>
  <si>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</si>
  <si>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</si>
  <si>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</si>
  <si>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</si>
  <si>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</si>
  <si>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</si>
  <si>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</si>
  <si>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</si>
  <si>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</si>
  <si>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</si>
  <si>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</si>
  <si>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</si>
  <si>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</si>
  <si>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</si>
  <si>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</si>
  <si>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</si>
  <si>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</si>
  <si>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</si>
  <si>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</si>
  <si>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</si>
  <si>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</si>
  <si>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</si>
  <si>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</si>
  <si>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</si>
  <si>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</si>
  <si>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</si>
  <si>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</si>
  <si>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</si>
  <si>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</si>
  <si>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</si>
  <si>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</si>
  <si>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</si>
  <si>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</si>
  <si>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</si>
  <si>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</si>
  <si>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</si>
  <si>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</si>
  <si>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</si>
  <si>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</si>
  <si>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</si>
  <si>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</si>
  <si>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</si>
  <si>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</si>
  <si>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</si>
  <si>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</si>
  <si>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</si>
  <si>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</si>
  <si>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</si>
  <si>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</si>
  <si>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</si>
  <si>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</si>
  <si>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</si>
  <si>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</si>
  <si>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</si>
  <si>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</si>
  <si>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</si>
  <si>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</si>
  <si>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</si>
  <si>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</si>
  <si>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</si>
  <si>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</si>
  <si>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</si>
  <si>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</si>
  <si>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</si>
  <si>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</si>
  <si>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</si>
  <si>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</si>
  <si>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</si>
  <si>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</si>
  <si>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</si>
  <si>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</si>
  <si>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</si>
  <si>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</si>
  <si>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</si>
  <si>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</si>
  <si>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</si>
  <si>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</si>
  <si>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</si>
  <si>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</si>
  <si>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</si>
  <si>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</si>
  <si>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</si>
  <si>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</si>
  <si>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</si>
  <si>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</si>
  <si>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</si>
  <si>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</si>
  <si>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</si>
  <si>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</si>
  <si>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</si>
  <si>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</si>
  <si>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</si>
  <si>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</si>
  <si>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</si>
  <si>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</si>
  <si>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</si>
  <si>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</si>
  <si>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</si>
  <si>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</si>
  <si>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</si>
  <si>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</si>
  <si>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</si>
  <si>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</si>
  <si>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</si>
  <si>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</si>
  <si>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</si>
  <si>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</si>
  <si>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</si>
  <si>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</si>
  <si>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</si>
  <si>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</si>
  <si>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</si>
  <si>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</si>
  <si>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</si>
  <si>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</si>
  <si>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</si>
  <si>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</si>
  <si>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</si>
  <si>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</si>
  <si>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</si>
  <si>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</si>
  <si>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</si>
  <si>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</si>
  <si>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</si>
  <si>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</si>
  <si>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</si>
  <si>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</si>
  <si>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</si>
  <si>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</si>
  <si>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</si>
  <si>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</si>
  <si>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</si>
  <si>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</si>
  <si>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</si>
  <si>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</si>
  <si>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</si>
  <si>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</si>
  <si>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</si>
  <si>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</si>
  <si>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</si>
  <si>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</si>
  <si>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</si>
  <si>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</si>
  <si>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</si>
  <si>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</si>
  <si>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</si>
  <si>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</si>
  <si>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</si>
  <si>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</si>
  <si>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</si>
  <si>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</si>
  <si>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</si>
  <si>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</si>
  <si>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</si>
  <si>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</si>
  <si>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</si>
  <si>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</si>
  <si>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</si>
  <si>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</si>
  <si>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</si>
  <si>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</si>
  <si>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</si>
  <si>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</si>
  <si>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</si>
  <si>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</si>
  <si>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</si>
  <si>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</si>
  <si>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</si>
  <si>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</si>
  <si>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</si>
  <si>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</si>
  <si>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</si>
  <si>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</si>
  <si>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</si>
  <si>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</si>
  <si>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</si>
  <si>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</si>
  <si>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</si>
  <si>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</si>
  <si>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</si>
  <si>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</si>
  <si>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</si>
  <si>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</si>
  <si>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</si>
  <si>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</si>
  <si>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</si>
  <si>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</si>
  <si>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</si>
  <si>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</si>
  <si>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</si>
  <si>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</si>
  <si>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</si>
  <si>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</si>
  <si>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</si>
  <si>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</si>
  <si>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</si>
  <si>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</si>
  <si>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</si>
  <si>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</si>
  <si>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</si>
  <si>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</si>
  <si>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</si>
  <si>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</si>
  <si>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</si>
  <si>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</si>
  <si>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</si>
  <si>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</si>
  <si>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</si>
  <si>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</si>
  <si>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</si>
  <si>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</si>
  <si>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</si>
  <si>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</si>
  <si>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</si>
  <si>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</si>
  <si>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</si>
  <si>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</si>
  <si>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</si>
  <si>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</si>
  <si>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</si>
  <si>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</si>
  <si>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</si>
  <si>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</si>
  <si>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</si>
  <si>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</si>
  <si>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</si>
  <si>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</si>
  <si>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</si>
  <si>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</si>
  <si>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</si>
  <si>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</si>
  <si>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</si>
  <si>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</si>
  <si>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</si>
  <si>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</si>
  <si>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</si>
  <si>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</si>
  <si>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</si>
  <si>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</si>
  <si>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</si>
  <si>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</si>
  <si>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</si>
  <si>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</si>
  <si>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</si>
  <si>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</si>
  <si>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</si>
  <si>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</si>
  <si>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</si>
  <si>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</si>
  <si>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</si>
  <si>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</si>
  <si>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</si>
  <si>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</si>
  <si>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</si>
  <si>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</si>
  <si>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</si>
  <si>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</si>
  <si>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</si>
  <si>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</si>
  <si>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</si>
  <si>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</si>
  <si>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</si>
  <si>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</si>
  <si>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</si>
  <si>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</si>
  <si>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</si>
  <si>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</si>
  <si>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</si>
  <si>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</si>
  <si>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</si>
  <si>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</si>
  <si>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</si>
  <si>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</si>
  <si>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</si>
  <si>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</si>
  <si>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</si>
  <si>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</si>
  <si>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</si>
  <si>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</si>
  <si>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</si>
  <si>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</si>
  <si>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</si>
  <si>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</si>
  <si>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</si>
  <si>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</si>
  <si>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</si>
  <si>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</si>
  <si>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</si>
  <si>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</si>
  <si>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</si>
  <si>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</si>
  <si>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</si>
  <si>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</si>
  <si>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</si>
  <si>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</si>
  <si>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</si>
  <si>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</si>
  <si>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</si>
  <si>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</si>
  <si>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</si>
  <si>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</si>
  <si>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</si>
  <si>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</si>
  <si>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</si>
  <si>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</si>
  <si>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</si>
  <si>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</si>
  <si>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</si>
  <si>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</si>
  <si>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</si>
  <si>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</si>
  <si>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</si>
  <si>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</si>
  <si>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</si>
  <si>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</si>
  <si>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</si>
  <si>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</si>
  <si>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</si>
  <si>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</si>
  <si>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</si>
  <si>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</si>
  <si>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</si>
  <si>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</si>
  <si>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</si>
  <si>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</si>
  <si>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</si>
  <si>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</si>
  <si>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</si>
  <si>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</si>
  <si>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</si>
  <si>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</si>
  <si>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</si>
  <si>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</si>
  <si>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</si>
  <si>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</si>
  <si>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</si>
  <si>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</si>
  <si>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</si>
  <si>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</si>
  <si>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</si>
  <si>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</si>
  <si>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</si>
  <si>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</si>
  <si>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</si>
  <si>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</si>
  <si>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</si>
  <si>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</si>
  <si>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</si>
  <si>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</si>
  <si>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</si>
  <si>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</si>
  <si>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</si>
  <si>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</si>
  <si>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</si>
  <si>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</si>
  <si>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</si>
  <si>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</si>
  <si>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</si>
  <si>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</si>
  <si>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</si>
  <si>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</si>
  <si>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</si>
  <si>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</si>
  <si>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</si>
  <si>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</si>
  <si>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</si>
  <si>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</si>
  <si>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</si>
  <si>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</si>
  <si>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</si>
  <si>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</si>
  <si>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</si>
  <si>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</si>
  <si>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</si>
  <si>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</si>
  <si>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</si>
  <si>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</si>
  <si>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</si>
  <si>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</si>
  <si>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</si>
  <si>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</si>
  <si>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</si>
  <si>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</si>
  <si>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</si>
  <si>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</si>
  <si>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</si>
  <si>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</si>
  <si>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</si>
  <si>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</si>
  <si>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</si>
  <si>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</si>
  <si>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</si>
  <si>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</si>
  <si>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</si>
  <si>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</si>
  <si>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</si>
  <si>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</si>
  <si>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</si>
  <si>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</si>
  <si>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</si>
  <si>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</si>
  <si>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</si>
  <si>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</si>
  <si>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</si>
  <si>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</si>
  <si>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</si>
  <si>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</si>
  <si>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</si>
  <si>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</si>
  <si>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</si>
  <si>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</si>
  <si>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</si>
  <si>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</si>
  <si>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</si>
  <si>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</si>
  <si>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</si>
  <si>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</si>
  <si>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</si>
  <si>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</si>
  <si>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</si>
  <si>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</si>
  <si>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</si>
  <si>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</si>
  <si>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</si>
  <si>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</si>
  <si>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</si>
  <si>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</si>
  <si>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</si>
  <si>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</si>
  <si>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</si>
  <si>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</si>
  <si>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</si>
  <si>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</si>
  <si>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</si>
  <si>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</si>
  <si>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</si>
  <si>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</si>
  <si>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</si>
  <si>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</si>
  <si>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</si>
  <si>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</si>
  <si>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</si>
  <si>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</si>
  <si>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</si>
  <si>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</si>
  <si>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</si>
  <si>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</si>
  <si>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</si>
  <si>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</si>
  <si>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</si>
  <si>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</si>
  <si>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</si>
  <si>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</si>
  <si>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</si>
  <si>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</si>
  <si>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</si>
  <si>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</si>
  <si>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</si>
  <si>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</si>
  <si>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</si>
  <si>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</si>
  <si>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</si>
  <si>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</si>
  <si>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</si>
  <si>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</si>
  <si>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</si>
  <si>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</si>
  <si>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</si>
  <si>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</si>
  <si>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</si>
  <si>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</si>
  <si>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</si>
  <si>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</si>
  <si>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</si>
  <si>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</si>
  <si>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</si>
  <si>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</si>
  <si>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</si>
  <si>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</si>
  <si>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</si>
  <si>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</si>
  <si>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</si>
  <si>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</si>
  <si>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</si>
  <si>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</si>
  <si>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</si>
  <si>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</si>
  <si>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</si>
  <si>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</si>
  <si>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</si>
  <si>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</si>
  <si>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</si>
  <si>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</si>
  <si>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</si>
  <si>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</si>
  <si>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</si>
  <si>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</si>
  <si>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</si>
  <si>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</si>
  <si>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</si>
  <si>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</si>
  <si>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</si>
  <si>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</si>
  <si>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</si>
  <si>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</si>
  <si>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</si>
  <si>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</si>
  <si>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</si>
  <si>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</si>
  <si>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</si>
  <si>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</si>
  <si>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</si>
  <si>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</si>
  <si>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</si>
  <si>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</si>
  <si>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</si>
  <si>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</si>
  <si>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</si>
  <si>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</si>
  <si>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</si>
  <si>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</si>
  <si>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</si>
  <si>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</si>
  <si>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</si>
  <si>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</si>
  <si>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</si>
  <si>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</si>
  <si>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</si>
  <si>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</si>
  <si>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</si>
  <si>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</si>
  <si>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</si>
  <si>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</si>
  <si>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</si>
  <si>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</si>
  <si>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</si>
  <si>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</si>
  <si>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</si>
  <si>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</si>
  <si>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</si>
  <si>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</si>
  <si>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</si>
  <si>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</si>
  <si>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</si>
  <si>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</si>
  <si>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</si>
  <si>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</si>
  <si>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</si>
  <si>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</si>
  <si>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</si>
  <si>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</si>
  <si>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</si>
  <si>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</si>
  <si>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</si>
  <si>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</si>
  <si>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</si>
  <si>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</si>
  <si>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</si>
  <si>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</si>
  <si>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</si>
  <si>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</si>
  <si>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</si>
  <si>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</si>
  <si>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</si>
  <si>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</si>
  <si>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</si>
  <si>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</si>
  <si>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</si>
  <si>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</si>
  <si>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</si>
  <si>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</si>
  <si>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</si>
  <si>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</si>
  <si>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</si>
  <si>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</si>
  <si>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</si>
  <si>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</si>
  <si>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</si>
  <si>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</si>
  <si>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</si>
  <si>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</si>
  <si>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</si>
  <si>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</si>
  <si>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</si>
  <si>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</si>
  <si>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</si>
  <si>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</si>
  <si>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</si>
  <si>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</si>
  <si>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</si>
  <si>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</si>
  <si>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</si>
  <si>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</si>
  <si>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</si>
  <si>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</si>
  <si>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</si>
  <si>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</si>
  <si>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</si>
  <si>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</si>
  <si>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</si>
  <si>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</si>
  <si>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</si>
  <si>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</si>
  <si>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</si>
  <si>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</si>
  <si>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</si>
  <si>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</si>
  <si>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</si>
  <si>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</si>
  <si>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</si>
  <si>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</si>
  <si>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</si>
  <si>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</si>
  <si>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</si>
  <si>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</si>
  <si>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</si>
  <si>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</si>
  <si>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</si>
  <si>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</si>
  <si>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</si>
  <si>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</si>
  <si>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</si>
  <si>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</si>
  <si>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</si>
  <si>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</si>
  <si>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</si>
  <si>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</si>
  <si>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</si>
  <si>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</si>
  <si>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</si>
  <si>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</si>
  <si>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</si>
  <si>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</si>
  <si>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</si>
  <si>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</si>
  <si>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</si>
  <si>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</si>
  <si>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</si>
  <si>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</si>
  <si>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</si>
  <si>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</si>
  <si>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</si>
  <si>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</si>
  <si>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</si>
  <si>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</si>
  <si>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</si>
  <si>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</si>
  <si>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</si>
  <si>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</si>
  <si>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</si>
  <si>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</si>
  <si>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</si>
  <si>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</si>
  <si>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</si>
  <si>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</si>
  <si>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</si>
  <si>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</si>
  <si>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</si>
  <si>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</si>
  <si>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</si>
  <si>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</si>
  <si>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</si>
  <si>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</si>
  <si>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</si>
  <si>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</si>
  <si>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</si>
  <si>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</si>
  <si>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</si>
  <si>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</si>
  <si>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</si>
  <si>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</si>
  <si>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</si>
  <si>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</si>
  <si>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</si>
  <si>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</si>
  <si>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</si>
  <si>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</si>
  <si>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</si>
  <si>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</si>
  <si>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</si>
  <si>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</si>
  <si>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</si>
  <si>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</si>
  <si>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</si>
  <si>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</si>
  <si>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</si>
  <si>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</si>
  <si>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</si>
  <si>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</si>
  <si>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</si>
  <si>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</si>
  <si>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</si>
  <si>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</si>
  <si>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</si>
  <si>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</si>
  <si>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</si>
  <si>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</si>
  <si>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</si>
  <si>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</si>
  <si>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</si>
  <si>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</si>
  <si>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</si>
  <si>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</si>
  <si>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</si>
  <si>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</si>
  <si>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</si>
  <si>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</si>
  <si>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</si>
  <si>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</si>
  <si>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</si>
  <si>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</si>
  <si>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</si>
  <si>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</si>
  <si>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</si>
  <si>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</si>
  <si>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</si>
  <si>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</si>
  <si>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</si>
  <si>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</si>
  <si>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</si>
  <si>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</si>
  <si>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</si>
  <si>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</si>
  <si>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</si>
  <si>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</si>
  <si>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</si>
  <si>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</si>
  <si>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</si>
  <si>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</si>
  <si>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</si>
  <si>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</si>
  <si>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</si>
  <si>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</si>
  <si>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</si>
  <si>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</si>
  <si>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</si>
  <si>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</si>
  <si>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</si>
  <si>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</si>
  <si>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</si>
  <si>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</si>
  <si>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</si>
  <si>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</si>
  <si>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</si>
  <si>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</si>
  <si>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</si>
  <si>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</si>
  <si>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</si>
  <si>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</si>
  <si>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</si>
  <si>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</si>
  <si>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</si>
  <si>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</si>
  <si>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</si>
  <si>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</si>
  <si>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</si>
  <si>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</si>
  <si>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</si>
  <si>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</si>
  <si>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</si>
  <si>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</si>
  <si>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</si>
  <si>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</si>
  <si>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</si>
  <si>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</si>
  <si>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</si>
  <si>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</si>
  <si>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</si>
  <si>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</si>
  <si>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</si>
  <si>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</si>
  <si>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</si>
  <si>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</si>
  <si>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</si>
  <si>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</si>
  <si>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</si>
  <si>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</si>
  <si>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</si>
  <si>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</si>
  <si>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</si>
  <si>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</si>
  <si>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</si>
  <si>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</si>
  <si>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</si>
  <si>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</si>
  <si>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</si>
  <si>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</si>
  <si>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</si>
  <si>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</si>
  <si>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</si>
  <si>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</si>
  <si>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</si>
  <si>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</si>
  <si>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</si>
  <si>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</si>
  <si>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</si>
  <si>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</si>
  <si>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</si>
  <si>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</si>
  <si>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</si>
  <si>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</si>
  <si>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</si>
  <si>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</si>
  <si>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</si>
  <si>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</si>
  <si>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</si>
  <si>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</si>
  <si>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</si>
  <si>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</si>
  <si>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</si>
  <si>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</si>
  <si>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</si>
  <si>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</si>
  <si>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</si>
  <si>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</si>
  <si>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</si>
  <si>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</si>
  <si>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</si>
  <si>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</si>
  <si>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</si>
  <si>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</si>
  <si>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</si>
  <si>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</si>
  <si>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</si>
  <si>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</si>
  <si>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</si>
  <si>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</si>
  <si>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</si>
  <si>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</si>
  <si>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</si>
  <si>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</si>
  <si>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</si>
  <si>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</si>
  <si>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</si>
  <si>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</si>
  <si>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</si>
  <si>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</si>
  <si>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</si>
  <si>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</si>
  <si>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</si>
  <si>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</si>
  <si>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</si>
  <si>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</si>
  <si>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</si>
  <si>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</si>
  <si>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</si>
  <si>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</si>
  <si>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</si>
  <si>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</si>
  <si>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</si>
  <si>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</si>
  <si>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</si>
  <si>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</si>
  <si>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</si>
  <si>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</si>
  <si>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</si>
  <si>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</si>
  <si>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</si>
  <si>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</si>
  <si>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</si>
  <si>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</si>
  <si>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</si>
  <si>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</si>
  <si>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</si>
  <si>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</si>
  <si>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</si>
  <si>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</si>
  <si>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</si>
  <si>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</si>
  <si>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</si>
  <si>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</si>
  <si>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</si>
  <si>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</si>
  <si>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</si>
  <si>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</si>
  <si>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</si>
  <si>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</si>
  <si>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</si>
  <si>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</si>
  <si>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</si>
  <si>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</si>
  <si>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</si>
  <si>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</si>
  <si>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</si>
  <si>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</si>
  <si>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</si>
  <si>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</si>
  <si>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</si>
  <si>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</si>
  <si>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</si>
  <si>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</si>
  <si>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</si>
  <si>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</si>
  <si>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</si>
  <si>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</si>
  <si>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</si>
  <si>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</si>
  <si>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</si>
  <si>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PCM-20251122-00001133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</si>
  <si>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</si>
  <si>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</si>
  <si>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</si>
  <si>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</si>
  <si>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</si>
  <si>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</si>
  <si>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</si>
  <si>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</si>
  <si>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</si>
  <si>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</si>
  <si>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</si>
  <si>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</si>
  <si>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</si>
  <si>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need 15 min </t>
  </si>
  <si>
    <t>PCM-20251122-00001157</t>
  </si>
  <si>
    <t xml:space="preserve">EM team need 30 min </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</si>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</sst>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6" sqref="F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320.74495000000024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5.6385185183899011E-2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0.11130416666856036</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45983.693375925926</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45983.693375925926</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45983.693375925926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45983.693375925926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45983.693375925926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45983.693375925926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45983.693375925926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45983.693375925926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45983.693375925926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45983.693375925926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45983.693375925926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45983.693375925926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45983.693375925926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45983.693375925926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45983.693375925926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45983.693375925926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45983.693375925926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45983.693375925926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45983.693375925926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45983.693375925926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45983.693375925926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45983.693375925926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45983.693375925926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45983.693375925926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45983.693375925926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45983.693375925926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45983.693375925926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45983.693375925926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45983.693375925926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45983.693375925926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45983.693375925926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45983.693375925926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45983.693375925926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45983.693375925926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45983.693375925926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45983.693375925926</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45983.693375925926</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158.69353796296491</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45983.693375925926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45983.693375925926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45983.693375925926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45983.693375925926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45983.693375925926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45983.693375925926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45983.693375925926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45983.693375925926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45983.693375925926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45983.693375925926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45983.693375925926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45983.693375925926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45983.693375925926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45983.693375925926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45983.693375925926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45983.693375925926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45983.693375925926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45983.693375925926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45983.693375925926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45983.693375925926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45983.693375925926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45983.693375925926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45983.693375925926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45983.693375925926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45983.693375925926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45983.693375925926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45983.693375925926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45983.693375925926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45983.693375925926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45983.693375925926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45983.693375925926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45983.693375925926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45983.693375925926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45983.693375925926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45983.693375925926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45983.693375925926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45983.693375925926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45983.693375925926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45983.693375925926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45983.693375925926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45983.693375925926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45983.693375925926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45983.693375925926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45983.693375925926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45983.693375925926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45983.693375925926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45983.693375925926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45983.693375925926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45983.693375925926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45983.693375925926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45983.693375925926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45983.693375925926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45983.693375925926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45983.693375925926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45983.693375925926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45983.693375925926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45983.693375925926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45983.693375925926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45983.693375925926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45983.693375925926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45983.693375925926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45983.693375925926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45983.693375925926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45983.693375925926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45983.693375925926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45983.693375925926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45983.693375925926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45983.693375925926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45983.693375925926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45983.693375925926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45983.693375925926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45983.693375925926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45983.693375925926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45983.693375925926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45983.693375925926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45983.693375925926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45983.693375925926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45983.693375925926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45983.693375925926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45983.693375925926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45983.693375925926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45983.693375925926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45983.693375925926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45983.693375925926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45983.693375925926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45983.693375925926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45983.693375925926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45983.693375925926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45983.693375925926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45983.693375925926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45983.693375925926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45983.693375925926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45983.693375925926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45983.693375925926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45983.693375925926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45983.693375925926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45983.693375925926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45983.693375925926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45983.693375925926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45983.693375925926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45983.693375925926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45983.693375925926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45983.693375925926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45983.693375925926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45983.693375925926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45983.693375925926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45983.693375925926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45983.693375925926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45983.693375925926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45983.693375925926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45983.693375925926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45983.693375925926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45983.693375925926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45983.693375925926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45983.693375925926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45983.693375925926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45983.693375925926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45983.693375925926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45983.693375925926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45983.693375925926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45983.693375925926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45983.693375925926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45983.693375925926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45983.693375925926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45983.693375925926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45983.693375925926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45983.693375925926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45983.693375925926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45983.693375925926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45983.693375925926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45983.693375925926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45983.693375925926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45983.693375925926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45983.693375925926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45983.693375925926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45983.693375925926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45983.693375925926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45983.693375925926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45983.693375925926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45983.693375925926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45983.693375925926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45983.693375925926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45983.693375925926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45983.693375925926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45983.693375925926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45983.693375925926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45983.693375925926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45983.693375925926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45983.693375925926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45983.693375925926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45983.693375925926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45983.693375925926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45983.693375925926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45983.693375925926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45983.693375925926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45983.693375925926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45983.693375925926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45983.693375925926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45983.693375925926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45983.693375925926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45983.693375925926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45983.693375925926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45983.693375925926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45983.693375925926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45983.693375925926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45983.693375925926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45983.693375925926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45983.693375925926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45983.693375925926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45983.693375925926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45983.693375925926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45983.693375925926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45983.693375925926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45983.693375925926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45983.693375925926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45983.693375925926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45983.693375925926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45983.693375925926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45983.693375925926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45983.693375925926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45983.693375925926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45983.693375925926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45983.693375925926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45983.693375925926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45983.693375925926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45983.693375925926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45983.693375925926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45983.693375925926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45983.693375925926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45983.693375925926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45983.693375925926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45983.693375925926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45983.693375925926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45983.693375925926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45983.693375925926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45983.693375925926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45983.693375925926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45983.693375925926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45983.693375925926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45983.693375925926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45983.693375925926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45983.693375925926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45983.693375925926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45983.693375925926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45983.693375925926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45983.693375925926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45983.693375925926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45983.693375925926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45983.693375925926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45983.693375925926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45983.693375925926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45983.693375925926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45983.693375925926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45983.693375925926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45983.693375925926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45983.693375925926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45983.693375925926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45983.693375925926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45983.693375925926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45983.693375925926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45983.693375925926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45983.693375925926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45983.693375925926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45983.693375925926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45983.693375925926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45983.693375925926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45983.693375925926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45983.693375925926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45983.693375925926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45983.693375925926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45983.693375925926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45983.693375925926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45983.693375925926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45983.693375925926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45983.693375925926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45983.693375925926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45983.693375925926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45983.693375925926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45983.693375925926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45983.693375925926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45983.693375925926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45983.693375925926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45983.693375925926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45983.693375925926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45983.693375925926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45983.693375925926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45983.693375925926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45983.693375925926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45983.693375925926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45983.693375925926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45983.693375925926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45983.693375925926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45983.693375925926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45983.693375925926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45983.693375925926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45983.693375925926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45983.693375925926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45983.693375925926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45983.693375925926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45983.693375925926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45983.693375925926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45983.693375925926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45983.693375925926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45983.693375925926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45983.693375925926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45983.693375925926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45983.693375925926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45983.693375925926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45983.693375925926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45983.693375925926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45983.693375925926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45983.693375925926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45983.693375925926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45983.693375925926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45983.693375925926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45983.693375925926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45983.693375925926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45983.693375925926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45983.693375925926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45983.693375925926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45983.693375925926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45983.693375925926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45983.693375925926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45983.693375925926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45983.693375925926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45983.693375925926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45983.693375925926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45983.693375925926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45983.693375925926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45983.693375925926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45983.693375925926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45983.693375925926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45983.693375925926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45983.693375925926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45983.693375925926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45983.693375925926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45983.693375925926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45983.693375925926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45983.693375925926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45983.693375925926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45983.693375925926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45983.693375925926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45983.693375925926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45983.693375925926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45983.693375925926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45983.693375925926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45983.693375925926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45983.693375925926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45983.693375925926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45983.693375925926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45983.693375925926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45983.693375925926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45983.693375925926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45983.693375925926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45983.693375925926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45983.693375925926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45983.693375925926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45983.693375925926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45983.693375925926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45983.693375925926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45983.693375925926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45983.693375925926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45983.693375925926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45983.693375925926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45983.693375925926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45983.693375925926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45983.693375925926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45983.693375925926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45983.693375925926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45983.693375925926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45983.693375925926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45983.693375925926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45983.693375925926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45983.693375925926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45983.693375925926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45983.693375925926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45983.693375925926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45983.693375925926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45983.693375925926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45983.693375925926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45983.693375925926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45983.693375925926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45983.693375925926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45983.693375925926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45983.693375925926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45983.693375925926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45983.693375925926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45983.693375925926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45983.693375925926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45983.693375925926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45983.693375925926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45983.693375925926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45983.693375925926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45983.693375925926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45983.693375925926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45983.693375925926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45983.693375925926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45983.693375925926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45983.693375925926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45983.693375925926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45983.693375925926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45983.693375925926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45983.693375925926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45983.693375925926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45983.693375925926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45983.693375925926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45983.693375925926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45983.693375925926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45983.693375925926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45983.693375925926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45983.693375925926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45983.693375925926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45983.693375925926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45983.693375925926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45983.693375925926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45983.693375925926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45983.693375925926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45983.693375925926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45983.693375925926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45983.693375925926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45983.693375925926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45983.693375925926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45983.693375925926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45983.693375925926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45983.693375925926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45983.693375925926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45983.693375925926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45983.693375925926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45983.693375925926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45983.693375925926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45983.693375925926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45983.693375925926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45983.693375925926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45983.693375925926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45983.693375925926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45983.693375925926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45983.693375925926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45983.693375925926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45983.693375925926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45983.693375925926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45983.693375925926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45983.693375925926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45983.693375925926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45983.693375925926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45983.693375925926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45983.693375925926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45983.693375925926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45983.693375925926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45983.693375925926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45983.693375925926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45983.693375925926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45983.693375925926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45983.693375925926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45983.693375925926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45983.693375925926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45983.693375925926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45983.693375925926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45983.693375925926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45983.693375925926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45983.693375925926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45983.693375925926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45983.693375925926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45983.693375925926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45983.693375925926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45983.693375925926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45983.693375925926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45983.693375925926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45983.693375925926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45983.693375925926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45983.693375925926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45983.693375925926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45983.693375925926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45983.693375925926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45983.693375925926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45983.693375925926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45983.693375925926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45983.693375925926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45983.693375925926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45983.693375925926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45983.693375925926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45983.693375925926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45983.693375925926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45983.693375925926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45983.693375925926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45983.693375925926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45983.693375925926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45983.693375925926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45983.693375925926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45983.693375925926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45983.693375925926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45983.693375925926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45983.693375925926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45983.693375925926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45983.693375925926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45983.693375925926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45983.693375925926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45983.693375925926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45983.693375925926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45983.693375925926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45983.693375925926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45983.693375925926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45983.693375925926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45983.693375925926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45983.693375925926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45983.693375925926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45983.693375925926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45983.693375925926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45983.693375925926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45983.693375925926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45983.693375925926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45983.693375925926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45983.693375925926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45983.693375925926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45983.693375925926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45983.693375925926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45983.693375925926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45983.693375925926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45983.693375925926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45983.693375925926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45983.693375925926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45983.693375925926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45983.693375925926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45983.693375925926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45983.693375925926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45983.693375925926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45983.693375925926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45983.693375925926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45983.693375925926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45983.693375925926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45983.693375925926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45983.693375925926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45983.693375925926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45983.693375925926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45983.693375925926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45983.693375925926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45983.693375925926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45983.693375925926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45983.693375925926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45983.693375925926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45983.693375925926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45983.693375925926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45983.693375925926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45983.693375925926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45983.693375925926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45983.693375925926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45983.693375925926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45983.693375925926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45983.693375925926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45983.693375925926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45983.693375925926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45983.693375925926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45983.693375925926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45983.693375925926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45983.693375925926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45983.693375925926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45983.693375925926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45983.693375925926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45983.693375925926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45983.693375925926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45983.693375925926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45983.693375925926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45983.693375925926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45983.693375925926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45983.693375925926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45983.693375925926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45983.693375925926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45983.693375925926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45983.693375925926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45983.693375925926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45983.693375925926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45983.693375925926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45983.693375925926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45983.693375925926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45983.693375925926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45983.693375925926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45983.693375925926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45983.693375925926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45983.693375925926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45983.693375925926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45983.693375925926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45983.693375925926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45983.693375925926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45983.693375925926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45983.693375925926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45983.693375925926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45983.693375925926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45983.693375925926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45983.693375925926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45983.693375925926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45983.693375925926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45983.693375925926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45983.693375925926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45983.693375925926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45983.693375925926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45983.693375925926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45983.693375925926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45983.693375925926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45983.693375925926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45983.693375925926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45983.693375925926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45983.693375925926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45983.693375925926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45983.693375925926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45983.693375925926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45983.693375925926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45983.693375925926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45983.693375925926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45983.693375925926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45983.693375925926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45983.693375925926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45983.693375925926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45983.693375925926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45983.693375925926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45983.693375925926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45983.693375925926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45983.693375925926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45983.693375925926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45983.693375925926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45983.693375925926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45983.693375925926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45983.693375925926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45983.693375925926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45983.693375925926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45983.693375925926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45983.693375925926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45983.693375925926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45983.693375925926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45983.693375925926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45983.693375925926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45983.693375925926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45983.693375925926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45983.693375925926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45983.693375925926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45983.693375925926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45983.693375925926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45983.693375925926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45983.693375925926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45983.693375925926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45983.693375925926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45983.693375925926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45983.693375925926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45983.693375925926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45983.693375925926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45983.693375925926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45983.693375925926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45983.693375925926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45983.693375925926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45983.693375925926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45983.693375925926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45983.693375925926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45983.693375925926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45983.693375925926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45983.693375925926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45983.693375925926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45983.693375925926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45983.693375925926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45983.693375925926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45983.693375925926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45983.693375925926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45983.693375925926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45983.693375925926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45983.693375925926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45983.693375925926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45983.693375925926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45983.693375925926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45983.693375925926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45983.693375925926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45983.693375925926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45983.693375925926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45983.693375925926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45983.693375925926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45983.693375925926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45983.693375925926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45983.693375925926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45983.693375925926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45983.693375925926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45983.693375925926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45983.693375925926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45983.693375925926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45983.693375925926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45983.693375925926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45983.693375925926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45983.693375925926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45983.693375925926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45983.693375925926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45983.693375925926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45983.693375925926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45983.693375925926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45983.693375925926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45983.693375925926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45983.693375925926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45983.693375925926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45983.693375925926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45983.693375925926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45983.693375925926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45983.693375925926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45983.693375925926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45983.693375925926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45983.693375925926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45983.693375925926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45983.693375925926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45983.693375925926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45983.693375925926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45983.693375925926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45983.693375925926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45983.693375925926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45983.693375925926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45983.693375925926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45983.693375925926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45983.693375925926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45983.693375925926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45983.693375925926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45983.693375925926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45983.693375925926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45983.693375925926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45983.693375925926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45983.693375925926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45983.693375925926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45983.693375925926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45983.693375925926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45983.693375925926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45983.693375925926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45983.693375925926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45983.693375925926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45983.693375925926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45983.693375925926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45983.693375925926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45983.693375925926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45983.693375925926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45983.693375925926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45983.693375925926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45983.693375925926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45983.693375925926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45983.693375925926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45983.693375925926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45983.693375925926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45983.693375925926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45983.693375925926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45983.693375925926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45983.693375925926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45983.693375925926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45983.693375925926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45983.693375925926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45983.693375925926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45983.693375925926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45983.693375925926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45983.693375925926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45983.693375925926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45983.693375925926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45983.693375925926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45983.693375925926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45983.693375925926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45983.693375925926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45983.693375925926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45983.693375925926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45983.693375925926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45983.693375925926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45983.693375925926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45983.693375925926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45983.693375925926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45983.693375925926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45983.693375925926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45983.693375925926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45983.693375925926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45983.693375925926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45983.693375925926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45983.693375925926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45983.693375925926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45983.693375925926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45983.693375925926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45983.693375925926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45983.693375925926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45983.693375925926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45983.693375925926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45983.693375925926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45983.693375925926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45983.693375925926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45983.693375925926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45983.693375925926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45983.693375925926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45983.693375925926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45983.693375925926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45983.693375925926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45983.693375925926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45983.693375925926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45983.693375925926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45983.693375925926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45983.693375925926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45983.693375925926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45983.693375925926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45983.693375925926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45983.693375925926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45983.693375925926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45983.693375925926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45983.693375925926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45983.693375925926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45983.693375925926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45983.693375925926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45983.693375925926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45983.693375925926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45983.693375925926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45983.693375925926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45983.693375925926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45983.693375925926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45983.693375925926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45983.693375925926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45983.693375925926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45983.693375925926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45983.693375925926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45983.693375925926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45983.693375925926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45983.693375925926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45983.693375925926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45983.693375925926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45983.693375925926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45983.693375925926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45983.693375925926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45983.693375925926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45983.693375925926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45983.693375925926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45983.693375925926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45983.693375925926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45983.693375925926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45983.693375925926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45983.693375925926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45983.693375925926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45983.693375925926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45983.693375925926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45983.693375925926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45983.693375925926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45983.693375925926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45983.693375925926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45983.693375925926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45983.693375925926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45983.693375925926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45983.693375925926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45983.693375925926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45983.693375925926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45983.693375925926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45983.693375925926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45983.693375925926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45983.693375925926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45983.693375925926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45983.693375925926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45983.693375925926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45983.693375925926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45983.693375925926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45983.693375925926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45983.693375925926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45983.693375925926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45983.693375925926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45983.693375925926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45983.693375925926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45983.693375925926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45983.693375925926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45983.693375925926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45983.693375925926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45983.693375925926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45983.693375925926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45983.693375925926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45983.693375925926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45983.693375925926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45983.693375925926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45983.693375925926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45983.693375925926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45983.693375925926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45983.693375925926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45983.693375925926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45983.693375925926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45983.693375925926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45983.693375925926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45983.693375925926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45983.693375925926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45983.693375925926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45983.693375925926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45983.693375925926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45983.693375925926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45983.693375925926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45983.693375925926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45983.693375925926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45983.693375925926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45983.693375925926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45983.693375925926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45983.693375925926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45983.693375925926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45983.693375925926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45983.693375925926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45983.693375925926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45983.693375925926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45983.693375925926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45983.693375925926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45983.693375925926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45983.693375925926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45983.693375925926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45983.693375925926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45983.693375925926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45983.693375925926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45983.693375925926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45983.693375925926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45983.693375925926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45983.693375925926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45983.693375925926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45983.693375925926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45983.693375925926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45983.693375925926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45983.693375925926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45983.693375925926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45983.693375925926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45983.693375925926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45983.693375925926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45983.693375925926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45983.693375925926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45983.693375925926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45983.693375925926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45983.693375925926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45983.693375925926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45983.693375925926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45983.693375925926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45983.693375925926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45983.693375925926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45983.693375925926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45983.693375925926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45983.693375925926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45983.693375925926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45983.693375925926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45983.693375925926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45983.693375925926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45983.693375925926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45983.693375925926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45983.693375925926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45983.693375925926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45983.693375925926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45983.693375925926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45983.693375925926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45983.693375925926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45983.693375925926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45983.693375925926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45983.693375925926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45983.693375925926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45983.693375925926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45983.693375925926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45983.693375925926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45983.693375925926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45983.693375925926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45983.693375925926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45983.693375925926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45983.693375925926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45983.693375925926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45983.693375925926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45983.693375925926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45983.693375925926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45983.693375925926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45983.693375925926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45983.693375925926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45983.693375925926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45983.693375925926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45983.693375925926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45983.693375925926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45983.693375925926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45983.693375925926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45983.693375925926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45983.693375925926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45983.693375925926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45983.693375925926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45983.693375925926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45983.693375925926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45983.693375925926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45983.693375925926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45983.693375925926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45983.693375925926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45983.693375925926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45983.693375925926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45983.693375925926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45983.693375925926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45983.693375925926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45983.693375925926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45983.693375925926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45983.693375925926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45983.693375925926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45983.693375925926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45983.693375925926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45983.693375925926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45983.693375925926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45983.693375925926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45983.693375925926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45983.693375925926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45983.693375925926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45983.693375925926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45983.693375925926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45983.693375925926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45983.693375925926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45983.693375925926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45983.693375925926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45983.693375925926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45983.693375925926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45983.693375925926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45983.693375925926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45983.693375925926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45983.693375925926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45983.693375925926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45983.693375925926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45983.693375925926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45983.693375925926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45983.693375925926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45983.693375925926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45983.693375925926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45983.693375925926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45983.693375925926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45983.693375925926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45983.693375925926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45983.693375925926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45983.693375925926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45983.693375925926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45983.693375925926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45983.693375925926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45983.693375925926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45983.693375925926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45983.693375925926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45983.693375925926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45983.693375925926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45983.693375925926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45983.693375925926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45983.693375925926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45983.693375925926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45983.693375925926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45983.693375925926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45983.693375925926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45983.693375925926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45983.693375925926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45983.693375925926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45983.693375925926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45983.693375925926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45983.693375925926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45983.693375925926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45983.693375925926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45983.693375925926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45983.693375925926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45983.693375925926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45983.693375925926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45983.693375925926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45983.693375925926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45983.693375925926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45983.693375925926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45983.693375925926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45983.693375925926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45983.693375925926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45983.693375925926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45983.693375925926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45983.693375925926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45983.693375925926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45983.693375925926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45983.693375925926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45983.693375925926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45983.693375925926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45983.693375925926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45983.693375925926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45983.693375925926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45983.693375925926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45983.693375925926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45983.693375925926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45983.693375925926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45983.693375925926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45983.693375925926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45983.693375925926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45983.693375925926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45983.693375925926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45983.693375925926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45983.693375925926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45983.693375925926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45983.693375925926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45983.693375925926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45983.693375925926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45983.693375925926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45983.693375925926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45983.693375925926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45983.693375925926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45983.693375925926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45983.693375925926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45983.693375925926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45983.693375925926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45983.693375925926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45983.693375925926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45983.693375925926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45983.693375925926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45983.693375925926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45983.693375925926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45983.693375925926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45983.693375925926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45983.693375925926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45983.693375925926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45983.693375925926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45983.693375925926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45983.693375925926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45983.693375925926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45983.693375925926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45983.693375925926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45983.693375925926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45983.693375925926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45983.693375925926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45983.693375925926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45983.693375925926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45983.693375925926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45983.693375925926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45983.693375925926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45983.693375925926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45983.693375925926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45983.693375925926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45983.693375925926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45983.693375925926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45983.693375925926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45983.693375925926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45983.693375925926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45983.693375925926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45983.693375925926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45983.693375925926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45983.693375925926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45983.693375925926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45983.693375925926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45983.693375925926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45983.693375925926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45983.693375925926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45983.693375925926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45983.693375925926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45983.693375925926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45983.693375925926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45983.693375925926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45983.693375925926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45983.693375925926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45983.693375925926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45983.693375925926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45983.693375925926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45983.693375925926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45983.693375925926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45983.693375925926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45983.693375925926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45983.693375925926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45983.693375925926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45983.693375925926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45983.693375925926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45983.693375925926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45983.693375925926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45983.693375925926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45983.693375925926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45983.693375925926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45983.693375925926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45983.693375925926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45983.693375925926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45983.693375925926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45983.693375925926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45983.693375925926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45983.693375925926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45983.693375925926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45983.693375925926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45983.693375925926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45983.693375925926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45983.693375925926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45983.693375925926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45983.693375925926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45983.693375925926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45983.693375925926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45983.693375925926</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280.21265833333018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8.7311111114104278E-2</v>
      </c>
      <c r="H3" s="95">
        <v>45983.600474537037</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35197</v>
      </c>
      <c r="E4" s="94" t="s">
        <v>39021</v>
      </c>
      <c r="F4" s="95">
        <v>45983.678738425922</v>
      </c>
      <c r="G4" s="96">
        <f t="shared" ca="1" si="0"/>
        <v>1.463750000402797E-2</v>
      </c>
      <c r="H4" s="95">
        <v>45983.670405092591</v>
      </c>
      <c r="I4" s="113" t="str">
        <f>IFERROR(VLOOKUP(D4,DB!A:F,6,0),"")</f>
        <v>Generator-SG</v>
      </c>
      <c r="J4" s="113" t="str">
        <f>IFERROR(VLOOKUP(D4,DB!A:G,7,0),"")</f>
        <v>Dead</v>
      </c>
      <c r="K4" s="97"/>
      <c r="L4" s="91" t="str">
        <f>IFERROR(VLOOKUP(D4,DB!A:I,9,0),"")</f>
        <v>Latis</v>
      </c>
    </row>
    <row r="5" spans="1:16" ht="15" customHeight="1">
      <c r="A5" s="113"/>
      <c r="B5" s="113" t="str">
        <f>IFERROR(VLOOKUP(D5,DB!A:K,11,0),"")</f>
        <v/>
      </c>
      <c r="C5" s="93"/>
      <c r="D5" s="91"/>
      <c r="E5" s="94"/>
      <c r="F5" s="95"/>
      <c r="G5" s="96">
        <f t="shared" ca="1" si="0"/>
        <v>45983.693375925926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45983.693375925926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45983.693375925926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45983.693375925926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45983.693375925926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45983.693375925926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45983.693375925926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45983.693375925926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45983.693375925926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45983.693375925926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45983.693375925926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45983.693375925926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45983.693375925926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45983.693375925926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45983.693375925926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45983.693375925926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45983.693375925926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45983.693375925926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45983.693375925926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45983.693375925926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45983.693375925926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45983.693375925926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45983.693375925926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45983.693375925926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45983.693375925926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45983.693375925926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45983.693375925926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45983.693375925926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45983.693375925926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45983.693375925926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45983.693375925926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45983.693375925926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45983.693375925926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45983.693375925926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45983.693375925926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45983.693375925926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45983.693375925926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45983.693375925926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45983.693375925926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45983.693375925926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45983.693375925926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45983.693375925926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45983.693375925926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45983.693375925926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45983.693375925926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45983.693375925926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45983.693375925926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45983.693375925926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45983.693375925926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45983.693375925926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45983.693375925926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45983.693375925926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45983.693375925926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45983.693375925926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45983.693375925926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45983.693375925926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45983.693375925926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45983.693375925926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45983.693375925926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45983.693375925926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45983.693375925926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45983.693375925926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45983.693375925926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45983.693375925926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45983.693375925926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45983.693375925926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45983.693375925926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45983.693375925926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45983.693375925926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45983.693375925926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45983.693375925926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45983.693375925926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45983.693375925926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45983.693375925926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45983.693375925926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45983.693375925926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45983.693375925926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45983.693375925926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45983.693375925926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45983.693375925926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45983.693375925926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45983.693375925926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45983.693375925926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45983.693375925926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45983.693375925926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45983.693375925926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45983.693375925926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45983.693375925926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45983.693375925926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45983.693375925926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45983.693375925926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45983.693375925926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45983.693375925926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45983.693375925926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45983.693375925926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45983.693375925926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45983.693375925926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45983.693375925926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45983.693375925926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45983.693375925926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45983.693375925926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45983.693375925926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45983.693375925926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45983.693375925926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45983.693375925926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45983.693375925926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45983.693375925926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45983.693375925926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45983.693375925926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45983.693375925926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45983.693375925926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45983.693375925926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45983.693375925926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45983.693375925926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45983.693375925926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45983.693375925926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45983.693375925926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45983.693375925926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45983.693375925926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45983.693375925926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45983.693375925926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45983.693375925926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45983.693375925926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45983.693375925926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45983.693375925926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45983.693375925926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45983.693375925926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45983.693375925926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45983.693375925926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45983.693375925926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45983.693375925926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45983.693375925926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45983.693375925926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45983.693375925926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45983.693375925926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45983.693375925926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45983.693375925926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45983.693375925926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45983.693375925926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45983.693375925926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45983.693375925926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45983.693375925926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45983.693375925926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45983.693375925926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45983.693375925926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45983.693375925926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45983.693375925926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45983.693375925926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45983.693375925926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45983.693375925926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45983.693375925926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45983.693375925926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45983.693375925926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45983.693375925926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45983.693375925926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45983.693375925926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45983.693375925926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45983.693375925926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45983.693375925926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45983.693375925926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45983.693375925926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45983.693375925926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45983.693375925926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45983.693375925926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45983.693375925926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45983.693375925926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45983.693375925926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45983.693375925926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45983.693375925926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45983.693375925926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45983.693375925926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45983.693375925926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45983.693375925926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45983.693375925926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45983.693375925926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45983.693375925926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45983.693375925926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45983.693375925926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45983.693375925926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45983.693375925926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45983.693375925926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45983.693375925926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45983.693375925926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45983.693375925926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45983.693375925926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45983.693375925926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45983.693375925926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45983.693375925926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45983.693375925926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45983.693375925926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45983.693375925926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45983.693375925926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45983.693375925926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45983.693375925926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45983.693375925926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45983.693375925926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45983.693375925926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45983.693375925926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45983.693375925926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45983.693375925926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45983.693375925926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45983.693375925926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45983.693375925926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45983.693375925926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45983.693375925926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45983.693375925926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45983.693375925926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45983.693375925926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45983.693375925926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45983.693375925926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45983.693375925926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45983.693375925926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45983.693375925926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45983.693375925926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45983.693375925926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45983.693375925926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45983.693375925926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45983.693375925926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45983.693375925926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45983.693375925926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45983.693375925926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45983.693375925926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45983.693375925926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45983.693375925926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45983.693375925926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45983.693375925926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45983.693375925926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45983.693375925926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45983.693375925926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45983.693375925926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45983.693375925926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45983.693375925926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45983.693375925926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45983.693375925926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45983.693375925926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45983.693375925926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45983.693375925926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45983.693375925926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45983.693375925926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45983.693375925926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45983.693375925926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45983.693375925926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45983.693375925926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45983.693375925926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45983.693375925926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45983.693375925926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45983.693375925926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45983.693375925926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45983.693375925926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45983.693375925926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45983.693375925926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45983.693375925926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45983.693375925926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45983.693375925926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45983.693375925926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45983.693375925926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45983.693375925926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45983.693375925926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45983.693375925926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45983.693375925926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45983.693375925926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45983.693375925926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45983.693375925926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45983.693375925926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45983.693375925926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45983.693375925926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45983.693375925926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45983.693375925926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45983.693375925926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45983.693375925926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45983.693375925926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45983.693375925926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45983.693375925926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45983.693375925926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45983.693375925926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45983.693375925926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45983.693375925926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45983.693375925926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45983.693375925926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45983.693375925926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45983.693375925926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45983.693375925926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45983.693375925926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45983.693375925926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45983.693375925926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45983.693375925926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45983.693375925926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45983.693375925926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45983.693375925926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45983.693375925926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45983.693375925926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45983.693375925926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45983.693375925926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45983.693375925926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45983.693375925926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45983.693375925926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45983.693375925926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45983.693375925926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45983.693375925926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45983.693375925926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45983.693375925926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45983.693375925926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45983.693375925926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45983.693375925926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45983.693375925926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45983.693375925926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45983.693375925926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45983.693375925926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45983.693375925926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45983.693375925926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45983.693375925926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45983.693375925926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45983.693375925926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45983.693375925926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45983.693375925926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45983.693375925926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45983.693375925926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45983.693375925926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45983.693375925926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45983.693375925926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45983.693375925926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45983.693375925926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45983.693375925926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45983.693375925926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45983.693375925926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45983.693375925926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45983.693375925926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45983.693375925926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45983.693375925926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45983.693375925926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45983.693375925926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45983.693375925926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45983.693375925926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45983.693375925926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45983.693375925926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45983.693375925926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45983.693375925926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45983.693375925926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45983.693375925926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45983.693375925926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45983.693375925926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45983.693375925926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45983.693375925926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45983.693375925926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45983.693375925926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45983.693375925926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45983.693375925926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45983.693375925926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45983.693375925926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45983.693375925926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45983.693375925926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45983.693375925926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45983.693375925926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45983.693375925926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45983.693375925926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45983.693375925926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45983.693375925926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45983.693375925926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45983.693375925926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45983.693375925926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45983.693375925926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45983.693375925926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45983.693375925926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45983.693375925926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45983.693375925926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45983.693375925926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45983.693375925926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45983.693375925926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45983.693375925926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45983.693375925926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45983.693375925926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45983.693375925926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45983.693375925926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45983.693375925926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45983.693375925926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45983.693375925926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45983.693375925926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45983.693375925926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45983.693375925926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45983.693375925926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45983.693375925926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45983.693375925926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45983.693375925926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45983.693375925926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45983.693375925926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45983.693375925926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45983.693375925926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45983.693375925926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45983.693375925926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45983.693375925926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45983.693375925926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45983.693375925926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45983.693375925926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45983.693375925926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45983.693375925926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45983.693375925926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45983.693375925926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45983.693375925926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45983.693375925926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45983.693375925926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45983.693375925926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45983.693375925926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45983.693375925926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45983.693375925926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45983.693375925926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45983.693375925926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45983.693375925926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45983.693375925926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45983.693375925926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45983.693375925926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45983.693375925926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45983.693375925926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45983.693375925926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45983.693375925926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45983.693375925926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45983.693375925926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45983.693375925926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45983.693375925926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45983.693375925926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45983.693375925926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45983.693375925926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45983.693375925926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45983.693375925926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45983.693375925926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45983.693375925926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45983.693375925926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45983.693375925926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45983.693375925926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45983.693375925926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45983.693375925926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45983.693375925926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45983.693375925926</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tabSelected="1" workbookViewId="0">
      <selection activeCell="K14" sqref="K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91.861315740738064</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39108</v>
      </c>
      <c r="F3" s="38">
        <v>45926.188877314817</v>
      </c>
      <c r="G3" s="108">
        <f t="shared" ref="G3" ca="1" si="0">IFERROR(NOW()-F3,"")</f>
        <v>57.504498611109739</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39108</v>
      </c>
      <c r="F4" s="110">
        <v>45948.661111111112</v>
      </c>
      <c r="G4" s="111">
        <f t="shared" ref="G4" ca="1" si="1">IFERROR(NOW()-F4,"")</f>
        <v>35.032264814813971</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6.1785726851885556</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2.3200773148128064</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39108</v>
      </c>
      <c r="F7" s="128">
        <v>45982.768553240741</v>
      </c>
      <c r="G7" s="111">
        <f ca="1">IFERROR(NOW()-F7,"")</f>
        <v>0.92482268518506316</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33493</v>
      </c>
      <c r="E8" s="109" t="s">
        <v>39021</v>
      </c>
      <c r="F8" s="128">
        <v>45983.673668981479</v>
      </c>
      <c r="G8" s="111">
        <f ca="1">IFERROR(NOW()-F8,"")</f>
        <v>1.9706944447534624E-2</v>
      </c>
      <c r="H8" s="128">
        <v>45983.621157407404</v>
      </c>
      <c r="I8" s="109" t="str">
        <f>IFERROR(VLOOKUP(D8,DB!A:F,6,0),"")</f>
        <v>SCECO</v>
      </c>
      <c r="J8" s="109" t="str">
        <f>IFERROR(VLOOKUP(D8,DB!A:G,7,0),"")</f>
        <v>Dead</v>
      </c>
      <c r="K8" s="109" t="s">
        <v>39131</v>
      </c>
      <c r="L8" s="109" t="str">
        <f>IFERROR(VLOOKUP(D8,DB!A:I,9,0),"")</f>
        <v>Latis</v>
      </c>
    </row>
    <row r="9" spans="1:13">
      <c r="A9" s="109" t="s">
        <v>39132</v>
      </c>
      <c r="B9" s="109" t="str">
        <f>IFERROR(VLOOKUP(D9,DB!A:K,11,0),"")</f>
        <v>R5</v>
      </c>
      <c r="C9" s="109">
        <v>1</v>
      </c>
      <c r="D9" s="109" t="s">
        <v>37772</v>
      </c>
      <c r="E9" s="109" t="s">
        <v>39108</v>
      </c>
      <c r="F9" s="128">
        <v>45983.686053240737</v>
      </c>
      <c r="G9" s="111">
        <f ca="1">IFERROR(NOW()-F9,"")</f>
        <v>7.3226851891377009E-3</v>
      </c>
      <c r="H9" s="128">
        <v>45983.669421296298</v>
      </c>
      <c r="I9" s="109" t="str">
        <f>IFERROR(VLOOKUP(D9,DB!A:F,6,0),"")</f>
        <v>SCECO</v>
      </c>
      <c r="J9" s="109" t="str">
        <f>IFERROR(VLOOKUP(D9,DB!A:G,7,0),"")</f>
        <v>Dead</v>
      </c>
      <c r="K9" s="109" t="s">
        <v>39133</v>
      </c>
      <c r="L9" s="109" t="str">
        <f>IFERROR(VLOOKUP(D9,DB!A:I,9,0),"")</f>
        <v>Latis</v>
      </c>
    </row>
    <row r="10" spans="1:13">
      <c r="A10" s="109"/>
      <c r="B10" s="109" t="str">
        <f>IFERROR(VLOOKUP(D10,DB!A:K,11,0),"")</f>
        <v/>
      </c>
      <c r="C10" s="109"/>
      <c r="D10"/>
      <c r="E10" s="109"/>
      <c r="F10" s="109"/>
      <c r="G10" s="111">
        <f ca="1">IFERROR(NOW()-F10,"")</f>
        <v>45983.693375925926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45983.693375925926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45983.693375925926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45983.693375925926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45983.693375925926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45983.693375925926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45983.693375925926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45983.693375925926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45983.693375925926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45983.693375925926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45983.693375925926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45983.693375925926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45983.693375925926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45983.693375925926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45983.693375925926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45983.693375925926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45983.693375925926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45983.693375925926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45983.693375925926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45983.693375925926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45983.693375925926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45983.693375925926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45983.693375925926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45983.693375925926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45983.693375925926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45983.693375925926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45983.693375925926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45983.693375925926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45983.693375925926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45983.693375925926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45983.693375925926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45983.693375925926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45983.693375925926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45983.693375925926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45983.693375925926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45983.693375925926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45983.693375925926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45983.693375925926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45983.693375925926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45983.693375925926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45983.693375925926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45983.693375925926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45983.693375925926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45983.693375925926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45983.693375925926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45983.693375925926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45983.693375925926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45983.693375925926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45983.693375925926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45983.693375925926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45983.693375925926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45983.693375925926</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45983.693375925926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45983.693375925926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45983.693375925926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45983.693375925926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45983.693375925926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45983.693375925926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45983.693375925926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45983.693375925926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45983.693375925926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45983.693375925926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45983.693375925926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45983.693375925926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45983.693375925926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45983.693375925926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45983.693375925926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45983.693375925926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45983.693375925926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45983.693375925926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45983.693375925926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45983.693375925926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45983.693375925926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45983.693375925926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45983.693375925926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45983.693375925926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45983.693375925926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45983.693375925926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45983.693375925926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45983.693375925926</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38753</v>
      </c>
      <c r="E2" s="109"/>
      <c r="F2"/>
      <c r="G2" s="75">
        <f ca="1">IFERROR(NOW()-F2,"-")</f>
        <v>45983.693375925926</v>
      </c>
      <c r="H2" s="121"/>
      <c r="I2" s="119" t="str">
        <f>IFERROR(VLOOKUP(D2,DB!A:F,6,0),"")</f>
        <v>Generator-SG</v>
      </c>
      <c r="J2" s="119" t="str">
        <f>IFERROR(VLOOKUP(D2,DB!A:G,7,0),"")</f>
        <v>Good</v>
      </c>
      <c r="K2" s="122" t="s">
        <v>39134</v>
      </c>
      <c r="L2" s="123" t="str">
        <f>IFERROR(VLOOKUP(D2,DB!A:I,9,0),"")</f>
        <v>Latis</v>
      </c>
    </row>
    <row r="3" spans="1:16382" ht="31.5" customHeight="1">
      <c r="A3" s="118"/>
      <c r="B3" s="119" t="str">
        <f>IFERROR(VLOOKUP(D3,DB!A:K,11,0),"")</f>
        <v/>
      </c>
      <c r="C3" s="120"/>
      <c r="D3" s="119"/>
      <c r="E3" s="109"/>
      <c r="F3"/>
      <c r="G3" s="75">
        <f ca="1">IFERROR(NOW()-F3,"-")</f>
        <v>45983.693375925926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45983.693375925926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45983.693375925926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45983.693375925926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45983.693375925926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45983.693375925926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45983.693375925926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45983.693375925926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45983.693375925926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45983.693375925926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45983.693375925926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45983.693375925926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45983.693375925926</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