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54" documentId="120_S{2AC9BD13-BADA-5192-A53E-5A8FF88502F6}" xr6:coauthVersionLast="47" xr6:coauthVersionMax="47" xr10:uidLastSave="{22F73074-1B83-40DA-B3F9-EAEA613A1E05}"/>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<sst xmlns="http://schemas.openxmlformats.org/spreadsheetml/2006/main" count="180281" uniqueCount="39125">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</sst>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tabSelected="1" workbookViewId="0">
      <selection activeCell="A3" sqref="A3:XFD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320.85154895832966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20851</v>
      </c>
      <c r="E3" s="142"/>
      <c r="F3" s="143"/>
      <c r="G3" s="144">
        <f ca="1">IFERROR(NOW()-F3,"-")</f>
        <v>45983.799974652778</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45983.799974652778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45983.799974652778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45983.799974652778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45983.799974884256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45983.799974884256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45983.799974884256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45983.799974884256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45983.799974884256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45983.799974884256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45983.799974884256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45983.799974884256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45983.799974884256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45983.799974884256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45983.799974884256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45983.799974884256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45983.799974884256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45983.799974884256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45983.799974884256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45983.799974884256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45983.799974884256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45983.799974884256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45983.799974884256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45983.799974884256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45983.799974884256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45983.799974884256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45983.799974884256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45983.799974884256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45983.799974884256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45983.799974884256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45983.799974884256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45983.799974884256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45983.799974884256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45983.799974884256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45983.799974884256</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45983.799974884256</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29C373E7-8C89-4D2B-A31E-56AF87EBCC97}"/>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158.80013692129432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45983.799974884256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45983.799974884256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45983.799974884256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45983.799974884256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45983.799974884256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45983.799974884256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45983.799974884256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R2</v>
      </c>
      <c r="C11" s="18"/>
      <c r="D11" s="18" t="s">
        <v>21305</v>
      </c>
      <c r="E11" s="102"/>
      <c r="F11" s="103"/>
      <c r="G11" s="104">
        <f ca="1">IFERROR(NOW()-F11,"-")</f>
        <v>45983.799974884256</v>
      </c>
      <c r="H11" s="103"/>
      <c r="I11" s="18" t="str">
        <f>IFERROR(VLOOKUP(D11,DB!A:F,6,0),"")</f>
        <v>SCECO</v>
      </c>
      <c r="J11" s="18" t="str">
        <f>IFERROR(VLOOKUP(D11,DB!A:G,7,0),"")</f>
        <v>In progress</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45983.799974884256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45983.799974884256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45983.799974884256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45983.799974884256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45983.799974884256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45983.799974884256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45983.799974884256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45983.799974884256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45983.799974884256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45983.799974884256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45983.799974884256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45983.799974884256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45983.799974884256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45983.799974884256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45983.799974884256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45983.799974884256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45983.799974884256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45983.799974884256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45983.799974884256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45983.799974884256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45983.799974884256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45983.799974884256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45983.799974884256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45983.799974884256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45983.799974884256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45983.799974884256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45983.799974884256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45983.799974884256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45983.799974884256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45983.799974884256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45983.799974884256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45983.799974884256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45983.799974884256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45983.799974884256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45983.799974884256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45983.799974884256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45983.799974884256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45983.799974884256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45983.799974884256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45983.799974884256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45983.799974884256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45983.799974884256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45983.799974884256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45983.799974884256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45983.799974884256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45983.799974884256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45983.799974884256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45983.799974884256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45983.799974884256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45983.799974884256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45983.799974884256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45983.799974884256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45983.799974884256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45983.799974884256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45983.799974884256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45983.799974884256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45983.799974884256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45983.799974884256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45983.799974884256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45983.799974884256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45983.799974884256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45983.799974884256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45983.799974884256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45983.799974884256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45983.799974884256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45983.799974884256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45983.799974884256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45983.799974884256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45983.799974884256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45983.799974884256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45983.799974884256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45983.799974884256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45983.799974884256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45983.799974884256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45983.799974884256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45983.799974884256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45983.799974884256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45983.799974884256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45983.799974884256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45983.799974884256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45983.799974884256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45983.799974884256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45983.799974884256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45983.799974884256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45983.799974884256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45983.799974884256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45983.799974884256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45983.799974884256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45983.799974884256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45983.799974884256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45983.799974884256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45983.799974884256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45983.799974884256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45983.799974884256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45983.799974884256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45983.799974884256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45983.799974884256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45983.799974884256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45983.799974884256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45983.799974884256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45983.799974884256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45983.799974884256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45983.799974884256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45983.799974884256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45983.799974884256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45983.799974884256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45983.799974884256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45983.799974884256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45983.799974884256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45983.799974884256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45983.799974884256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45983.799974884256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45983.799974884256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45983.799974884256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45983.799974884256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45983.799974884256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45983.799974884256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45983.799974884256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45983.799974884256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45983.799974884256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45983.799974884256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45983.799974884256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45983.799974884256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45983.799974884256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45983.799974884256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45983.799974884256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45983.799974884256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45983.799974884256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45983.799974884256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45983.799974884256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45983.799974884256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45983.799974884256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45983.799974884256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45983.799974884256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45983.799974884256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45983.799974884256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45983.799974884256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45983.799974884256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45983.799974884256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45983.799974884256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45983.799974884256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45983.799974884256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45983.799974884256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45983.799974884256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45983.799974884256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45983.799974884256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45983.799974884256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45983.799974884256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45983.799974884256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45983.799974884256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45983.799974884256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45983.799974884256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45983.799974884256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45983.799974884256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45983.799974884256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45983.799974884256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45983.799974884256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45983.799974884256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45983.799974884256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45983.799974884256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45983.799974884256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45983.799974884256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45983.799974884256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45983.799974884256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45983.799974884256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45983.799974884256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45983.799974884256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45983.799974884256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45983.799974884256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45983.799974884256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45983.799974884256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45983.799974884256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45983.799974884256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45983.799974884256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45983.799974884256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45983.799974884256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45983.799974884256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45983.799974884256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45983.799974884256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45983.799974884256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45983.799974884256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45983.799974884256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45983.799974884256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45983.799974884256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45983.799974884256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45983.799974884256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45983.799974884256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45983.799974884256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45983.799974884256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45983.799974884256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45983.799974884256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45983.799974884256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45983.799974884256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45983.799974884256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45983.799974884256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45983.799974884256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45983.799974884256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45983.799974884256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45983.799974884256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45983.799974884256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45983.799974884256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45983.799974884256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45983.799974884256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45983.799974884256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45983.799974884256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45983.799974884256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45983.799974884256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45983.799974884256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45983.799974884256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45983.799974884256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45983.799974884256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45983.799974884256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45983.799974884256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45983.799974884256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45983.799974884256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45983.799974884256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45983.799974884256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45983.799974884256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45983.799974884256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45983.799974884256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45983.799974884256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45983.799974884256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45983.799974884256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45983.799974884256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45983.799974884256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45983.799974884256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45983.799974884256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45983.799974884256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45983.799974884256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45983.799974884256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45983.799974884256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45983.799974884256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45983.799974884256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45983.799974884256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45983.799974884256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45983.799974884256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45983.799974884256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45983.799974884256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45983.799974884256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45983.799974884256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45983.799974884256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45983.799974884256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45983.799974884256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45983.799974884256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45983.799974884256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45983.799974884256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45983.799974884256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45983.799974884256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45983.799974884256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45983.799974884256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45983.799974884256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45983.799974884256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45983.799974884256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45983.799974884256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45983.799974884256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45983.799974884256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45983.799974884256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45983.799974884256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45983.799974884256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45983.799974884256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45983.799974884256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45983.799974884256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45983.799974884256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45983.799974884256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45983.799974884256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45983.799974884256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45983.799974884256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45983.799974884256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45983.799974884256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45983.799974884256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45983.799974884256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45983.799974884256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45983.799974884256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45983.799974884256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45983.799974884256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45983.799974884256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45983.799974884256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45983.799974884256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45983.799974884256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45983.799974884256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45983.799974884256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45983.799974884256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45983.799974884256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45983.799974884256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45983.799974884256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45983.799974884256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45983.799974884256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45983.799974884256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45983.799974884256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45983.799974884256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45983.799974884256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45983.799974884256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45983.799974884256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45983.799974884256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45983.799974884256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45983.799974884256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45983.799974884256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45983.799974884256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45983.799974884256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45983.799974884256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45983.799974884256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45983.799974884256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45983.799974884256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45983.799974884256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45983.799974884256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45983.799974884256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45983.799974884256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45983.799974884256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45983.799974884256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45983.799974884256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45983.799974884256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45983.799974884256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45983.799974884256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45983.799974884256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45983.799974884256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45983.799974884256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45983.799974884256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45983.799974884256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45983.799974884256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45983.799974884256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45983.799974884256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45983.799974884256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45983.799974884256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45983.799974884256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45983.799974884256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45983.799974884256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45983.799974884256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45983.799974884256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45983.799974884256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45983.799974884256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45983.799974884256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45983.799974884256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45983.799974884256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45983.799974884256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45983.799974884256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45983.799974884256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45983.799974884256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45983.799974884256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45983.799974884256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45983.799974884256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45983.799974884256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45983.799974884256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45983.799974884256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45983.799974884256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45983.799974884256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45983.799974884256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45983.799974884256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45983.799974884256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45983.799974884256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45983.799974884256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45983.799974884256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45983.799974884256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45983.799974884256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45983.799974884256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45983.799974884256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45983.799974884256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45983.799974884256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45983.799974884256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45983.799974884256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45983.799974884256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45983.799974884256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45983.799974884256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45983.799974884256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45983.799974884256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45983.799974884256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45983.799974884256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45983.799974884256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45983.799974884256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45983.799974884256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45983.799974884256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45983.799974884256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45983.799974884256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45983.799974884256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45983.799974884256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45983.799974884256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45983.799974884256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45983.799974884256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45983.799974884256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45983.799974884256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45983.799974884256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45983.799974884256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45983.799974884256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45983.799974884256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45983.799974884256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45983.799974884256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45983.799974884256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45983.799974884256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45983.799974884256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45983.799974884256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45983.799974884256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45983.799974884256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45983.799974884256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45983.799974884256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45983.799974884256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45983.799974884256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45983.799974884256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45983.799974884256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45983.799974884256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45983.799974884256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45983.799974884256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45983.799974884256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45983.799974884256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45983.799974884256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45983.799974884256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45983.799974884256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45983.799974884256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45983.799974884256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45983.799974884256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45983.799974884256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45983.799974884256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45983.799974884256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45983.799974884256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45983.799974884256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45983.799974884256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45983.799974884256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45983.799974884256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45983.799974884256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45983.799974884256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45983.799974884256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45983.799974884256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45983.799974884256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45983.799974884256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45983.799974884256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45983.799974884256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45983.799974884256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45983.799974884256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45983.799974884256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45983.799974884256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45983.799974884256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45983.799974884256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45983.799974884256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45983.799974884256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45983.799974884256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45983.799974884256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45983.799974884256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45983.799974884256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45983.799974884256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45983.799974884256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45983.799974884256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45983.799974884256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45983.799974884256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45983.799974884256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45983.799974884256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45983.799974884256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45983.799974884256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45983.799974884256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45983.799974884256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45983.799974884256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45983.799974884256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45983.799974884256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45983.799974884256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45983.799974884256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45983.799974884256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45983.799974884256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45983.799974884256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45983.799974884256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45983.799974884256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45983.799974884256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45983.799974884256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45983.799974884256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45983.799974884256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45983.799974884256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45983.799974884256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45983.799974884256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45983.799974884256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45983.799974884256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45983.799974884256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45983.799974884256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45983.799974884256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45983.799974884256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45983.799974884256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45983.799974884256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45983.799974884256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45983.799974884256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45983.799974884256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45983.799974884256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45983.799974884256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45983.799974884256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45983.799974884256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45983.799974884256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45983.799974884256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45983.799974884256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45983.799974884256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45983.799974884256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45983.799974884256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45983.799974884256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45983.799974884256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45983.799974884256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45983.799974884256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45983.799974884256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45983.799974884256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45983.799974884256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45983.799974884256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45983.799974884256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45983.799974884256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45983.799974884256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45983.799974884256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45983.799974884256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45983.799974884256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45983.799974884256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45983.799974884256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45983.799974884256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45983.799974884256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45983.799974884256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45983.799974884256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45983.799974884256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45983.799974884256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45983.799974884256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45983.799974884256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45983.799974884256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45983.799974884256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45983.799974884256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45983.799974884256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45983.799974884256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45983.799974884256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45983.799974884256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45983.799974884256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45983.799974884256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45983.799974884256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45983.799974884256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45983.799974884256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45983.799974884256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45983.799974884256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45983.799974884256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45983.799974884256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45983.799974884256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45983.799974884256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45983.799974884256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45983.799974884256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45983.799974884256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45983.799974884256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45983.799974884256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45983.799974884256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45983.799974884256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45983.799974884256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45983.799974884256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45983.799974884256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45983.799974884256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45983.799974884256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45983.799974884256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45983.799974884256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45983.799974884256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45983.799974884256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45983.799974884256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45983.799974884256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45983.799974884256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45983.799974884256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45983.799974884256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45983.799974884256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45983.799974884256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45983.799974884256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45983.799974884256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45983.799974884256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45983.799974884256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45983.799974884256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45983.799974884256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45983.799974884256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45983.799974884256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45983.799974884256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45983.799974884256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45983.799974884256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45983.799974884256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45983.799974884256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45983.799974884256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45983.799974884256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45983.799974884256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45983.799974884256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45983.799974884256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45983.799974884256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45983.799974884256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45983.799974884256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45983.799974884256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45983.799974884256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45983.799974884256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45983.799974884256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45983.799974884256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45983.799974884256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45983.799974884256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45983.799974884256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45983.799974884256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45983.799974884256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45983.799974884256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45983.799974884256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45983.799974884256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45983.799974884256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45983.799974884256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45983.799974884256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45983.799974884256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45983.799974884256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45983.799974884256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45983.799974884256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45983.799974884256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45983.799974884256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45983.799974884256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45983.799974884256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45983.799974884256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45983.799974884256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45983.799974884256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45983.799974884256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45983.799974884256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45983.799974884256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45983.799974884256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45983.799974884256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45983.799974884256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45983.799974884256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45983.799974884256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45983.799974884256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45983.799974884256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45983.799974884256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45983.799974884256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45983.799974884256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45983.799974884256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45983.799974884256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45983.799974884256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45983.799974884256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45983.799974884256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45983.799974884256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45983.799974884256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45983.799974884256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45983.799974884256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45983.799974884256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45983.799974884256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45983.799974884256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45983.799974884256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45983.799974884256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45983.799974884256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45983.799974884256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45983.799974884256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45983.799974884256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45983.799974884256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45983.799974884256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45983.799974884256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45983.799974884256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45983.799974884256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45983.799974884256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45983.799974884256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45983.799974884256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45983.799974884256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45983.799974884256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45983.799974884256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45983.799974884256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45983.799974884256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45983.799974884256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45983.799974884256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45983.799974884256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45983.799974884256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45983.799974884256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45983.799974884256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45983.799974884256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45983.799974884256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45983.799974884256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45983.799974884256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45983.799974884256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45983.799974884256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45983.799974884256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45983.799974884256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45983.799974884256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45983.799974884256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45983.799974884256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45983.799974884256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45983.799974884256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45983.799974884256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45983.799974884256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45983.799974884256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45983.799974884256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45983.799974884256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45983.799974884256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45983.799974884256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45983.799974884256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45983.799974884256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45983.799974884256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45983.799974884256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45983.799974884256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45983.799974884256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45983.799974884256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45983.799974884256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45983.799974884256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45983.799974884256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45983.799974884256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45983.799974884256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45983.799974884256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45983.799974884256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45983.799974884256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45983.799974884256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45983.799974884256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45983.799974884256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45983.799974884256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45983.799974884256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45983.799974884256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45983.799974884256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45983.799974884256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45983.799974884256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45983.799974884256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45983.799974884256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45983.799974884256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45983.799974884256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45983.799974884256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45983.799974884256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45983.799974884256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45983.799974884256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45983.799974884256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45983.799974884256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45983.799974884256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45983.799974884256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45983.799974884256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45983.799974884256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45983.799974884256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45983.799974884256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45983.799974884256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45983.799974884256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45983.799974884256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45983.799974884256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45983.799974884256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45983.799974884256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45983.799974884256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45983.799974884256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45983.799974884256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45983.799974884256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45983.799974884256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45983.799974884256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45983.799974884256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45983.799974884256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45983.799974884256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45983.799974884256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45983.799974884256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45983.799974884256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45983.799974884256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45983.799974884256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45983.799974884256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45983.799974884256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45983.799974884256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45983.799974884256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45983.799974884256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45983.799974884256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45983.799974884256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45983.799974884256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45983.799974884256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45983.799974884256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45983.799974884256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45983.799974884256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45983.799974884256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45983.799974884256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45983.799974884256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45983.799974884256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45983.799974884256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45983.799974884256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45983.799974884256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45983.799974884256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45983.799974884256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45983.799974884256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45983.799974884256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45983.799974884256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45983.799974884256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45983.799974884256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45983.799974884256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45983.799974884256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45983.799974884256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45983.799974884256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45983.799974884256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45983.799974884256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45983.799974884256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45983.799974884256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45983.799974884256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45983.799974884256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45983.799974884256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45983.799974884256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45983.799974884256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45983.799974884256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45983.799974884256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45983.799974884256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45983.799974884256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45983.799974884256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45983.799974884256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45983.799974884256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45983.799974884256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45983.799974884256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45983.799974884256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45983.799974884256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45983.799974884256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45983.799974884256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45983.799974884256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45983.799974884256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45983.799974884256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45983.799974884256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45983.799974884256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45983.799974884256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45983.799974884256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45983.799974884256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45983.799974884256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45983.799974884256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45983.799974884256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45983.799974884256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45983.799974884256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45983.799974884256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45983.799974884256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45983.799974884256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45983.799974884256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45983.799974884256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45983.799974884256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45983.799974884256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45983.799974884256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45983.799974884256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45983.799974884256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45983.799974884256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45983.799974884256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45983.799974884256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45983.799974884256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45983.799974884256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45983.799974884256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45983.799974884256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45983.799974884256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45983.799974884256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45983.799974884256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45983.799974884256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45983.799974884256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45983.799974884256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45983.799974884256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45983.799974884256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45983.799974884256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45983.799974884256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45983.799974884256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45983.799974884256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45983.799974884256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45983.799974884256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45983.799974884256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45983.799974884256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45983.799974884256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45983.799974884256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45983.799974884256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45983.799974884256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45983.799974884256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45983.799974884256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45983.799974884256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45983.799974884256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45983.799974884256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45983.799974884256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45983.799974884256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45983.799974884256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45983.799974884256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45983.799974884256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45983.799974884256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45983.799974884256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45983.799974884256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45983.799974884256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45983.799974884256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45983.799974884256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45983.799974884256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45983.799974884256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45983.799974884256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45983.799974884256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45983.799974884256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45983.799974884256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45983.799974884256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45983.799974884256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45983.799974884256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45983.799974884256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45983.799974884256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45983.799974884256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45983.799974884256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45983.799974884256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45983.799974884256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45983.799974884256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45983.799974884256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45983.799974884256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45983.799974884256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45983.799974884256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45983.799974884256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45983.799974884256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45983.799974884256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45983.799974884256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45983.799974884256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45983.799974884256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45983.799974884256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45983.799974884256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45983.799974884256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45983.799974884256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45983.799974884256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45983.799974884256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45983.799974884256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45983.799974884256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45983.799974884256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45983.799974884256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45983.799974884256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45983.799974884256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45983.799974884256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45983.799974884256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45983.799974884256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45983.799974884256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45983.799974884256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45983.799974884256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45983.799974884256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45983.799974884256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45983.799974884256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45983.799974884256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45983.799974884256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45983.799974884256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45983.799974884256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45983.799974884256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45983.799974884256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45983.799974884256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45983.799974884256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45983.799974884256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45983.799974884256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45983.799974884256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45983.799974884256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45983.799974884256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45983.799974884256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45983.799974884256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45983.799974884256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45983.799974884256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45983.799974884256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45983.799974884256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45983.799974884256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45983.799974884256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45983.799974884256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45983.799974884256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45983.799974884256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45983.799974884256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45983.799974884256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45983.799974884256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45983.799974884256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45983.799974884256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45983.799974884256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45983.799974884256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45983.799974884256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45983.799974884256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45983.799974884256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45983.799974884256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45983.799974884256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45983.799974884256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45983.799974884256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45983.799974884256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45983.799974884256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45983.799974884256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45983.799974884256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45983.799974884256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45983.799974884256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45983.799974884256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45983.799974884256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45983.799974884256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45983.799974884256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45983.799974884256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45983.799974884256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45983.799974884256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45983.799974884256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45983.799974884256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45983.799974884256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45983.799974884256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45983.799974884256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45983.799974884256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45983.799974884256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45983.799974884256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45983.799974884256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45983.799974884256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45983.799974884256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45983.799974884256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45983.799974884256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45983.799974884256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45983.799974884256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45983.799974884256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45983.799974884256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45983.799974884256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45983.799974884256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45983.799974884256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45983.799974884256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45983.799974884256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45983.799974884256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45983.799974884256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45983.799974884256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45983.799974884256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45983.799974884256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45983.799974884256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45983.799974884256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45983.799974884256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45983.799974884256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45983.799974884256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45983.799974884256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45983.799974884256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45983.799974884256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45983.799974884256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45983.799974884256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45983.799974884256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45983.799974884256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45983.799974884256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45983.799974884256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45983.799974884256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45983.799974884256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45983.799974884256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45983.799974884256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45983.799974884256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45983.799974884256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45983.799974884256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45983.799974884256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45983.799974884256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45983.799974884256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45983.799974884256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45983.799974884256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45983.799974884256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45983.799974884256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45983.799974884256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45983.799974884256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45983.799974884256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45983.799974884256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45983.799974884256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45983.799974884256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45983.799974884256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45983.799974884256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45983.799974884256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45983.799974884256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45983.799974884256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45983.799974884256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45983.799974884256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45983.799974884256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45983.799974884256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45983.799974884256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45983.799974884256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45983.799974884256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45983.799974884256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45983.799974884256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45983.799974884256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45983.799974884256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45983.799974884256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45983.799974884256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45983.799974884256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45983.799974884256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45983.799974884256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45983.799974884256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45983.799974884256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45983.799974884256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45983.799974884256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45983.799974884256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45983.799974884256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45983.799974884256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45983.799974884256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45983.799974884256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45983.799974884256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45983.799974884256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45983.799974884256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45983.799974884256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45983.799974884256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45983.799974884256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45983.799974884256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45983.799974884256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45983.799974884256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45983.799974884256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45983.799974884256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45983.799974884256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45983.799974884256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45983.799974884256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45983.799974884256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45983.799974884256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45983.799974884256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45983.799974884256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45983.799974884256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45983.799974884256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45983.799974884256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45983.799974884256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45983.799974884256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45983.799974884256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45983.799974884256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45983.799974884256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45983.799974884256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45983.799974884256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45983.799974884256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45983.799974884256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45983.799974884256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45983.799974884256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45983.799974884256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45983.799974884256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45983.799974884256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45983.799974884256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45983.799974884256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45983.799974884256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45983.799974884256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45983.799974884256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45983.799974884256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45983.799974884256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45983.799974884256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45983.799974884256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45983.799974884256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45983.799974884256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45983.799974884256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45983.799974884256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45983.799974884256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45983.799974884256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45983.799974884256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45983.799974884256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45983.799974884256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45983.799974884256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45983.799974884256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45983.799974884256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45983.799974884256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45983.799974884256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45983.799974884256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45983.799974884256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45983.799974884256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45983.799974884256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45983.799974884256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45983.799974884256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45983.799974884256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45983.799974884256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45983.799974884256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45983.799974884256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45983.799974884256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45983.799974884256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45983.799974884256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45983.799974884256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45983.799974884256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45983.799974884256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45983.799974884256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45983.799974884256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45983.799974884256</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280.3192572916596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6.0460995366156567E-2</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2.2741087959730066E-2</v>
      </c>
      <c r="H4" s="95">
        <v>45983.768900462965</v>
      </c>
      <c r="I4" s="113" t="str">
        <f>IFERROR(VLOOKUP(D4,DB!A:F,6,0),"")</f>
        <v>Generator-SG</v>
      </c>
      <c r="J4" s="113" t="str">
        <f>IFERROR(VLOOKUP(D4,DB!A:G,7,0),"")</f>
        <v>In progress</v>
      </c>
      <c r="K4" s="97" t="s">
        <v>39112</v>
      </c>
      <c r="L4" s="91" t="str">
        <f>IFERROR(VLOOKUP(D4,DB!A:I,9,0),"")</f>
        <v>Latis</v>
      </c>
    </row>
    <row r="5" spans="1:16" ht="15" customHeight="1">
      <c r="A5" s="113"/>
      <c r="B5" s="113" t="str">
        <f>IFERROR(VLOOKUP(D5,DB!A:K,11,0),"")</f>
        <v/>
      </c>
      <c r="C5" s="93"/>
      <c r="D5" s="91"/>
      <c r="E5" s="94"/>
      <c r="F5" s="95"/>
      <c r="G5" s="96">
        <f t="shared" ca="1" si="1"/>
        <v>45983.799974884256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45983.799974884256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45983.799974884256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45983.799974884256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45983.799974884256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45983.799974884256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45983.799974884256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45983.799974884256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45983.799974884256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45983.799974884256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45983.799974884256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45983.799974884256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45983.799974884256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45983.799974884256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45983.799974884256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45983.799974884256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45983.799974884256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45983.799974884256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45983.799974884256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45983.799974884256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45983.799974884256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45983.799974884256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45983.799974884256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45983.799974884256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45983.799974884256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45983.799974884256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45983.799974884256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45983.799974884256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45983.799974884256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45983.799974884256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45983.799974884256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45983.799974884256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45983.799974884256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45983.799974884256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45983.799974884256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45983.799974884256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45983.799974884256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45983.799974884256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45983.799974884256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45983.799974884256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45983.799974884256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45983.799974884256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45983.799974884256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45983.799974884256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45983.799974884256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45983.799974884256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45983.799974884256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45983.799974884256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45983.799974884256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45983.799974884256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45983.799974884256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45983.799974884256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45983.799974884256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45983.799974884256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45983.799974884256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45983.799974884256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45983.799974884256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45983.799974884256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45983.799974884256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45983.799974884256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45983.799974884256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45983.799974884256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45983.799974884256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45983.799974884256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45983.799974884256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45983.799974884256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45983.799974884256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45983.799974884256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45983.799974884256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45983.799974884256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45983.799974884256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45983.799974884256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45983.799974884256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45983.799974884256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45983.799974884256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45983.799974884256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45983.799974884256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45983.799974884256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45983.799974884256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45983.799974884256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45983.799974884256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45983.799974884256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45983.799974884256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45983.799974884256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45983.799974884256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45983.799974884256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45983.799974884256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45983.799974884256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45983.799974884256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45983.799974884256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45983.799974884256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45983.799974884256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45983.799974884256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45983.799974884256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45983.799974884256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45983.799974884256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45983.799974884256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45983.799974884256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45983.799974884256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45983.799974884256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45983.799974884256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45983.799974884256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45983.799974884256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45983.799974884256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45983.799974884256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45983.799974884256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45983.799974884256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45983.799974884256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45983.799974884256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45983.799974884256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45983.799974884256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45983.799974884256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45983.799974884256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45983.799974884256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45983.799974884256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45983.799974884256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45983.799974884256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45983.799974884256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45983.799974884256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45983.799974884256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45983.799974884256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45983.799974884256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45983.799974884256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45983.799974884256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45983.799974884256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45983.799974884256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45983.799974884256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45983.799974884256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45983.799974884256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45983.799974884256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45983.799974884256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45983.799974884256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45983.799974884256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45983.799974884256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45983.799974884256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45983.799974884256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45983.799974884256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45983.799974884256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45983.799974884256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45983.799974884256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45983.799974884256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45983.799974884256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45983.799974884256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45983.799974884256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45983.799974884256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45983.799974884256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45983.799974884256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45983.799974884256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45983.799974884256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45983.799974884256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45983.799974884256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45983.799974884256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45983.799974884256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45983.799974884256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45983.799974884256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45983.799974884256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45983.799974884256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45983.799974884256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45983.799974884256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45983.799974884256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45983.799974884256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45983.799974884256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45983.799974884256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45983.799974884256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45983.799974884256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45983.799974884256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45983.799974884256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45983.799974884256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45983.799974884256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45983.799974884256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45983.799974884256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45983.799974884256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45983.799974884256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45983.799974884256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45983.799974884256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45983.799974884256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45983.799974884256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45983.799974884256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45983.799974884256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45983.799974884256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45983.799974884256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45983.799974884256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45983.799974884256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45983.799974884256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45983.799974884256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45983.799974884256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45983.799974884256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45983.799974884256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45983.799974884256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45983.799974884256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45983.799974884256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45983.799974884256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45983.799974884256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45983.799974884256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45983.799974884256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45983.799974884256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45983.799974884256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45983.799974884256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45983.799974884256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45983.799974884256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45983.799974884256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45983.799974884256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45983.799974884256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45983.799974884256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45983.799974884256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45983.799974884256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45983.799974884256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45983.799974884256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45983.799974884256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45983.799974884256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45983.799974884256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45983.799974884256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45983.799974884256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45983.799974884256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45983.799974884256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45983.799974884256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45983.799974884256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45983.799974884256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45983.799974884256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45983.799974884256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45983.799974884256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45983.799974884256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45983.799974884256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45983.799974884256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45983.799974884256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45983.799974884256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45983.799974884256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45983.799974884256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45983.799974884256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45983.799974884256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45983.799974884256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45983.799974884256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45983.799974884256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45983.799974884256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45983.799974884256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45983.799974884256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45983.799974884256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45983.799974884256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45983.799974884256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45983.799974884256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45983.799974884256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45983.799974884256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45983.799974884256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45983.799974884256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45983.799974884256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45983.799974884256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45983.799974884256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45983.799974884256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45983.799974884256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45983.799974884256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45983.799974884256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45983.799974884256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45983.799974884256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45983.799974884256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45983.799974884256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45983.799974884256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45983.799974884256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45983.799974884256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45983.799974884256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45983.799974884256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45983.799974884256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45983.799974884256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45983.799974884256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45983.799974884256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45983.799974884256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45983.799974884256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45983.799974884256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45983.799974884256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45983.799974884256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45983.799974884256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45983.799974884256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45983.799974884256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45983.799974884256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45983.799974884256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45983.799974884256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45983.799974884256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45983.799974884256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45983.799974884256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45983.799974884256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45983.799974884256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45983.799974884256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45983.799974884256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45983.799974884256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45983.799974884256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45983.799974884256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45983.799974884256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45983.799974884256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45983.799974884256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45983.799974884256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45983.799974884256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45983.799974884256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45983.799974884256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45983.799974884256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45983.799974884256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45983.799974884256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45983.799974884256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45983.799974884256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45983.799974884256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45983.799974884256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45983.799974884256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45983.799974884256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45983.799974884256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45983.799974884256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45983.799974884256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45983.799974884256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45983.799974884256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45983.799974884256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45983.799974884256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45983.799974884256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45983.799974884256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45983.799974884256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45983.799974884256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45983.799974884256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45983.799974884256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45983.799974884256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45983.799974884256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45983.799974884256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45983.799974884256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45983.799974884256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45983.799974884256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45983.799974884256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45983.799974884256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45983.799974884256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45983.799974884256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45983.799974884256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45983.799974884256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45983.799974884256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45983.799974884256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45983.799974884256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45983.799974884256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45983.799974884256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45983.799974884256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45983.799974884256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45983.799974884256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45983.799974884256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45983.799974884256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45983.799974884256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45983.799974884256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45983.799974884256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45983.799974884256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45983.799974884256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45983.799974884256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45983.799974884256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45983.799974884256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45983.799974884256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45983.799974884256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45983.799974884256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45983.799974884256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45983.799974884256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45983.799974884256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45983.799974884256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45983.799974884256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45983.799974884256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45983.799974884256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45983.799974884256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45983.799974884256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45983.799974884256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45983.799974884256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45983.799974884256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45983.799974884256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45983.799974884256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45983.799974884256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45983.799974884256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45983.799974884256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45983.799974884256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45983.799974884256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45983.799974884256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45983.799974884256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45983.799974884256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45983.799974884256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45983.799974884256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45983.799974884256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45983.799974884256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45983.799974884256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45983.799974884256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45983.799974884256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45983.799974884256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45983.799974884256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45983.799974884256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45983.799974884256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45983.799974884256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45983.799974884256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45983.799974884256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45983.799974884256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45983.799974884256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45983.799974884256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45983.799974884256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45983.799974884256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45983.799974884256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45983.799974884256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45983.799974884256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45983.799974884256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45983.799974884256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45983.799974884256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45983.799974884256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45983.799974884256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45983.799974884256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45983.799974884256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45983.799974884256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45983.799974884256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45983.799974884256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45983.799974884256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45983.799974884256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45983.799974884256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45983.799974884256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45983.799974884256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45983.799974884256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45983.799974884256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45983.799974884256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45983.799974884256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45983.799974884256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45983.799974884256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45983.799974884256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45983.799974884256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45983.799974884256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45983.799974884256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45983.799974884256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45983.799974884256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45983.799974884256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45983.799974884256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45983.799974884256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45983.799974884256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45983.799974884256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45983.799974884256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45983.799974884256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45983.799974884256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45983.799974884256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45983.799974884256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45983.799974884256</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91.967914699067478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57.611097569439153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35.138863773143385</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6.2851716435179696</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2.4266762731422205</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39102</v>
      </c>
      <c r="F7" s="128">
        <v>45982.768553240741</v>
      </c>
      <c r="G7" s="111">
        <f ca="1">IFERROR(NOW()-F7,"")</f>
        <v>1.0314216435144772</v>
      </c>
      <c r="H7" s="128">
        <v>45982.753275462965</v>
      </c>
      <c r="I7" s="109" t="str">
        <f>IFERROR(VLOOKUP(D7,DB!A:F,6,0),"")</f>
        <v>SCECO</v>
      </c>
      <c r="J7" s="109" t="str">
        <f>IFERROR(VLOOKUP(D7,DB!A:G,7,0),"")</f>
        <v>Good</v>
      </c>
      <c r="K7" s="109" t="s">
        <v>39124</v>
      </c>
      <c r="L7" s="109" t="str">
        <f>IFERROR(VLOOKUP(D7,DB!A:I,9,0),"")</f>
        <v>Latis</v>
      </c>
    </row>
    <row r="8" spans="1:13">
      <c r="A8" s="109"/>
      <c r="B8" s="109" t="str">
        <f>IFERROR(VLOOKUP(D8,DB!A:K,11,0),"")</f>
        <v/>
      </c>
      <c r="C8" s="109"/>
      <c r="D8" s="109"/>
      <c r="E8" s="109"/>
      <c r="F8" s="109"/>
      <c r="G8" s="111">
        <f ca="1">IFERROR(NOW()-F8,"")</f>
        <v>45983.799974884256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45983.799974884256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45983.799974884256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45983.799974884256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45983.799974884256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45983.799974884256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45983.799974884256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45983.799974884256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45983.799974884256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45983.799974884256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45983.799974884256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45983.799974884256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45983.799974884256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45983.799974884256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45983.799974884256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45983.799974884256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45983.799974884256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45983.799974884256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45983.799974884256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45983.799974884256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45983.799974884256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45983.799974884256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45983.799974884256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45983.799974884256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45983.799974884256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45983.799974884256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45983.799974884256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45983.799974884256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45983.799974884256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45983.799974884256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45983.799974884256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45983.799974884256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45983.799974884256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45983.799974884256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45983.799974884256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45983.799974884256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45983.799974884256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45983.799974884256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45983.799974884256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45983.799974884256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45983.799974884256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45983.799974884256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45983.799974884256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45983.799974884256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45983.799974884256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45983.799974884256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45983.799974884256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45983.799974884256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45983.799974884256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45983.799974884256</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45983.799974884256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45983.799974884256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45983.799974884256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45983.799974884256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45983.799974884256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45983.799974884256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45983.799974884256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45983.799974884256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45983.799974884256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45983.799974884256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45983.799974884256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45983.799974884256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45983.799974884256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45983.799974884256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45983.799974884256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45983.799974884256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45983.799974884256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45983.799974884256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45983.799974884256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45983.799974884256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45983.799974884256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45983.799974884256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45983.799974884256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45983.799974884256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45983.799974884256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45983.799974884256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45983.799974884256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45983.799974884256</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45983.799974884256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45983.799974884256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45983.799974884256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45983.799974884256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45983.799974884256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45983.799974884256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45983.799974884256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45983.799974884256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45983.799974884256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45983.799974884256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45983.799974884256</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2025-11-22T16:13:54Z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