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142" documentId="13_ncr:1_{F6CB121F-512D-4AA6-A0C1-0FB36C537598}" xr6:coauthVersionLast="47" xr6:coauthVersionMax="47" xr10:uidLastSave="{47FD7FA4-80DD-4B5F-BD26-8C65EE84FB4C}"/>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6" l="1"/>
  <c r="G4" i="6"/>
  <c r="I4" i="6"/>
  <c r="J4" i="6"/>
  <c r="L4" i="6"/>
  <c r="B2" i="6"/>
  <c r="G2" i="6"/>
  <c r="I2" i="6"/>
  <c r="J2" i="6"/>
  <c r="L2" i="6"/>
  <c r="B4" i="1"/>
  <c r="B5" i="1"/>
  <c r="B6" i="1"/>
  <c r="B7" i="1"/>
  <c r="B8" i="1"/>
  <c r="B9" i="1"/>
  <c r="B10" i="1"/>
  <c r="B11" i="1"/>
  <c r="B12" i="1"/>
  <c r="B13" i="1"/>
  <c r="B14" i="1"/>
  <c r="B15" i="1"/>
  <c r="B16" i="1"/>
  <c r="B17" i="1"/>
  <c r="B18" i="1"/>
  <c r="B19" i="1"/>
  <c r="B20" i="1"/>
  <c r="B21" i="1"/>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3" i="4"/>
  <c r="I3" i="4"/>
  <c r="J3" i="4"/>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3" i="6"/>
  <c r="I3" i="5"/>
  <c r="B3" i="6"/>
  <c r="G3" i="6"/>
  <c r="J3" i="6"/>
  <c r="L3"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<sst xmlns="http://schemas.openxmlformats.org/spreadsheetml/2006/main" count="179036" uniqueCount="39110">
  <si>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</si>
  <si>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</si>
  <si>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</si>
  <si>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</si>
  <si>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</si>
  <si>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</si>
  <si>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</si>
  <si>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</si>
  <si>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</si>
  <si>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</si>
  <si>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</si>
  <si>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</si>
  <si>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</si>
  <si>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</si>
  <si>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</si>
  <si>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</si>
  <si>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</si>
  <si>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</si>
  <si>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</si>
  <si>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</si>
  <si>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</si>
  <si>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</si>
  <si>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</si>
  <si>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</si>
  <si>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</si>
  <si>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</si>
  <si>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</si>
  <si>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</si>
  <si>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</si>
  <si>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</si>
  <si>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</si>
  <si>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</si>
  <si>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</si>
  <si>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</si>
  <si>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</si>
  <si>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</si>
  <si>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</si>
  <si>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</si>
  <si>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</si>
  <si>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</si>
  <si>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</si>
  <si>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</si>
  <si>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</si>
  <si>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</si>
  <si>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</si>
  <si>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</si>
  <si>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</si>
  <si>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</si>
  <si>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</si>
  <si>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</si>
  <si>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</si>
  <si>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</si>
  <si>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</si>
  <si>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</si>
  <si>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</si>
  <si>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</si>
  <si>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</si>
  <si>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</si>
  <si>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</si>
  <si>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</si>
  <si>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</si>
  <si>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</si>
  <si>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</si>
  <si>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</si>
  <si>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</si>
  <si>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</si>
  <si>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</si>
  <si>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</si>
  <si>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</si>
  <si>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</si>
  <si>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</si>
  <si>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</si>
  <si>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</si>
  <si>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</si>
  <si>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</si>
  <si>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</si>
  <si>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</si>
  <si>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</si>
  <si>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</si>
  <si>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</si>
  <si>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</si>
  <si>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</si>
  <si>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</si>
  <si>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</si>
  <si>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</si>
  <si>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</si>
  <si>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</si>
  <si>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</si>
  <si>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</si>
  <si>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</si>
  <si>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</si>
  <si>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</si>
  <si>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</si>
  <si>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</si>
  <si>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</si>
  <si>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</si>
  <si>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</si>
  <si>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</si>
  <si>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</si>
  <si>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</si>
  <si>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</si>
  <si>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</si>
  <si>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</si>
  <si>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</si>
  <si>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</si>
  <si>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</si>
  <si>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</si>
  <si>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</si>
  <si>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</si>
  <si>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</si>
  <si>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</si>
  <si>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</si>
  <si>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</si>
  <si>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</si>
  <si>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</si>
  <si>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</si>
  <si>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</si>
  <si>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</si>
  <si>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</si>
  <si>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</si>
  <si>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</si>
  <si>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</si>
  <si>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</si>
  <si>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</si>
  <si>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</si>
  <si>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</si>
  <si>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</si>
  <si>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</si>
  <si>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</si>
  <si>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</si>
  <si>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</si>
  <si>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</si>
  <si>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</si>
  <si>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</si>
  <si>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</si>
  <si>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</si>
  <si>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</si>
  <si>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</si>
  <si>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</si>
  <si>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</si>
  <si>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</si>
  <si>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</si>
  <si>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</si>
  <si>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</si>
  <si>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</si>
  <si>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</si>
  <si>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</si>
  <si>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</si>
  <si>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</si>
  <si>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</si>
  <si>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</si>
  <si>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</si>
  <si>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</si>
  <si>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</si>
  <si>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</si>
  <si>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</si>
  <si>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</si>
  <si>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</si>
  <si>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</si>
  <si>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</si>
  <si>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</si>
  <si>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</si>
  <si>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</si>
  <si>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</si>
  <si>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</si>
  <si>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</si>
  <si>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</si>
  <si>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</si>
  <si>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</si>
  <si>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</si>
  <si>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</si>
  <si>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</si>
  <si>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</si>
  <si>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</si>
  <si>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</si>
  <si>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</si>
  <si>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</si>
  <si>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</si>
  <si>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</si>
  <si>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</si>
  <si>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</si>
  <si>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</si>
  <si>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</si>
  <si>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</si>
  <si>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</si>
  <si>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</si>
  <si>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</si>
  <si>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</si>
  <si>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</si>
  <si>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</si>
  <si>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</si>
  <si>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</si>
  <si>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</si>
  <si>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</si>
  <si>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</si>
  <si>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</si>
  <si>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</si>
  <si>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</si>
  <si>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</si>
  <si>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</si>
  <si>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</si>
  <si>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</si>
  <si>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</si>
  <si>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</si>
  <si>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</si>
  <si>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</si>
  <si>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</si>
  <si>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</si>
  <si>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</si>
  <si>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</si>
  <si>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</si>
  <si>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</si>
  <si>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</si>
  <si>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</si>
  <si>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</si>
  <si>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</si>
  <si>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</si>
  <si>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</si>
  <si>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</si>
  <si>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</si>
  <si>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</si>
  <si>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</si>
  <si>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</si>
  <si>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</si>
  <si>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</si>
  <si>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</si>
  <si>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</si>
  <si>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</si>
  <si>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</si>
  <si>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</si>
  <si>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</si>
  <si>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</si>
  <si>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</si>
  <si>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</si>
  <si>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</si>
  <si>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</si>
  <si>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</si>
  <si>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</si>
  <si>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</si>
  <si>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</si>
  <si>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</si>
  <si>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</si>
  <si>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</si>
  <si>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</si>
  <si>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</si>
  <si>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</si>
  <si>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</si>
  <si>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</si>
  <si>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</si>
  <si>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</si>
  <si>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</si>
  <si>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</si>
  <si>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</si>
  <si>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</si>
  <si>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</si>
  <si>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</si>
  <si>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</si>
  <si>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</si>
  <si>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</si>
  <si>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</si>
  <si>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</si>
  <si>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</si>
  <si>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</si>
  <si>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</si>
  <si>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</si>
  <si>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</si>
  <si>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</si>
  <si>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</si>
  <si>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</si>
  <si>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</si>
  <si>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</si>
  <si>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</si>
  <si>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</si>
  <si>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</si>
  <si>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</si>
  <si>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</si>
  <si>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</si>
  <si>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</si>
  <si>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</si>
  <si>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</si>
  <si>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</si>
  <si>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</si>
  <si>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</si>
  <si>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</si>
  <si>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</si>
  <si>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</si>
  <si>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</si>
  <si>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</si>
  <si>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</si>
  <si>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</si>
  <si>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</si>
  <si>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</si>
  <si>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</si>
  <si>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</si>
  <si>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</si>
  <si>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</si>
  <si>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</si>
  <si>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</si>
  <si>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</si>
  <si>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</si>
  <si>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</si>
  <si>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</si>
  <si>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</si>
  <si>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</si>
  <si>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</si>
  <si>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</si>
  <si>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</si>
  <si>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</si>
  <si>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</si>
  <si>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</si>
  <si>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</si>
  <si>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</si>
  <si>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</si>
  <si>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</si>
  <si>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</si>
  <si>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</si>
  <si>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</si>
  <si>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</si>
  <si>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</si>
  <si>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</si>
  <si>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</si>
  <si>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</si>
  <si>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</si>
  <si>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</si>
  <si>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</si>
  <si>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</si>
  <si>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</si>
  <si>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</si>
  <si>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</si>
  <si>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</si>
  <si>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</si>
  <si>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</si>
  <si>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</si>
  <si>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</si>
  <si>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</si>
  <si>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</si>
  <si>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</si>
  <si>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</si>
  <si>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</si>
  <si>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</si>
  <si>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</si>
  <si>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</si>
  <si>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</si>
  <si>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</si>
  <si>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</si>
  <si>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</si>
  <si>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</si>
  <si>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</si>
  <si>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</si>
  <si>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</si>
  <si>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</si>
  <si>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</si>
  <si>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</si>
  <si>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</si>
  <si>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</si>
  <si>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</si>
  <si>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</si>
  <si>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</si>
  <si>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</si>
  <si>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</si>
  <si>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</si>
  <si>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</si>
  <si>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</si>
  <si>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</si>
  <si>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</si>
  <si>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</si>
  <si>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</si>
  <si>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</si>
  <si>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</si>
  <si>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</si>
  <si>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</si>
  <si>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</si>
  <si>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</si>
  <si>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</si>
  <si>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</si>
  <si>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</si>
  <si>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</si>
  <si>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</si>
  <si>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</si>
  <si>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</si>
  <si>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</si>
  <si>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</si>
  <si>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</si>
  <si>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</si>
  <si>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</si>
  <si>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</si>
  <si>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</si>
  <si>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</si>
  <si>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</si>
  <si>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</si>
  <si>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</si>
  <si>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</si>
  <si>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</si>
  <si>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</si>
  <si>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</si>
  <si>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</si>
  <si>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</si>
  <si>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</si>
  <si>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</si>
  <si>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</si>
  <si>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</si>
  <si>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</si>
  <si>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</si>
  <si>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</si>
  <si>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</si>
  <si>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</si>
  <si>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</si>
  <si>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</si>
  <si>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</si>
  <si>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</si>
  <si>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</si>
  <si>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</si>
  <si>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</si>
  <si>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</si>
  <si>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</si>
  <si>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</si>
  <si>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</si>
  <si>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</si>
  <si>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</si>
  <si>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</si>
  <si>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</si>
  <si>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</si>
  <si>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</si>
  <si>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</si>
  <si>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</si>
  <si>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</si>
  <si>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</si>
  <si>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</si>
  <si>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</si>
  <si>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</si>
  <si>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</si>
  <si>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</si>
  <si>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</si>
  <si>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</si>
  <si>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</si>
  <si>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</si>
  <si>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</si>
  <si>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</si>
  <si>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</si>
  <si>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</si>
  <si>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</si>
  <si>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</si>
  <si>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</si>
  <si>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</si>
  <si>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</si>
  <si>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</si>
  <si>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</si>
  <si>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</si>
  <si>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</si>
  <si>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</si>
  <si>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</si>
  <si>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</si>
  <si>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</si>
  <si>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</si>
  <si>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</si>
  <si>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</si>
  <si>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</si>
  <si>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</si>
  <si>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</si>
  <si>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</si>
  <si>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</si>
  <si>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</si>
  <si>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</si>
  <si>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</si>
  <si>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</si>
  <si>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</si>
  <si>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</si>
  <si>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</si>
  <si>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</si>
  <si>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</si>
  <si>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</si>
  <si>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</si>
  <si>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</si>
  <si>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</si>
  <si>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</si>
  <si>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</si>
  <si>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</si>
  <si>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</si>
  <si>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</si>
  <si>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</si>
  <si>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</si>
  <si>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</si>
  <si>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</si>
  <si>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</si>
  <si>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</si>
  <si>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</si>
  <si>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</si>
  <si>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</si>
  <si>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</si>
  <si>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</si>
  <si>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</si>
  <si>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</si>
  <si>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</si>
  <si>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</si>
  <si>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</si>
  <si>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</si>
  <si>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</si>
  <si>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</si>
  <si>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</si>
  <si>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</si>
  <si>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</si>
  <si>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</si>
  <si>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</si>
  <si>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</si>
  <si>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</si>
  <si>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</si>
  <si>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</si>
  <si>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</si>
  <si>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</si>
  <si>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</si>
  <si>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</si>
  <si>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</si>
  <si>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</si>
  <si>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</si>
  <si>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</si>
  <si>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</si>
  <si>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</si>
  <si>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</si>
  <si>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</si>
  <si>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</si>
  <si>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</si>
  <si>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</si>
  <si>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</si>
  <si>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</si>
  <si>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</si>
  <si>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</si>
  <si>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</si>
  <si>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</si>
  <si>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</si>
  <si>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</si>
  <si>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</si>
  <si>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</si>
  <si>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</si>
  <si>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</si>
  <si>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</si>
  <si>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</si>
  <si>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</si>
  <si>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</si>
  <si>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</si>
  <si>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</si>
  <si>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</si>
  <si>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</si>
  <si>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</si>
  <si>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</si>
  <si>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</si>
  <si>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</si>
  <si>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</si>
  <si>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</si>
  <si>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</si>
  <si>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</si>
  <si>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</si>
  <si>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</si>
  <si>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</si>
  <si>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</si>
  <si>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</si>
  <si>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</si>
  <si>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</si>
  <si>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</si>
  <si>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</si>
  <si>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</si>
  <si>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</si>
  <si>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</si>
  <si>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</si>
  <si>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</si>
  <si>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</si>
  <si>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</si>
  <si>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</si>
  <si>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</si>
  <si>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</si>
  <si>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</si>
  <si>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</si>
  <si>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</si>
  <si>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</si>
  <si>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</si>
  <si>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</si>
  <si>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</si>
  <si>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</si>
  <si>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</si>
  <si>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</si>
  <si>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</si>
  <si>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</si>
  <si>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</si>
  <si>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</si>
  <si>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</si>
  <si>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</si>
  <si>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</si>
  <si>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</si>
  <si>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</si>
  <si>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</si>
  <si>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</si>
  <si>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</si>
  <si>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</si>
  <si>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</si>
  <si>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</si>
  <si>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</si>
  <si>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</si>
  <si>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</si>
  <si>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</si>
  <si>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</si>
  <si>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</si>
  <si>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</si>
  <si>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</si>
  <si>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</si>
  <si>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</si>
  <si>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</si>
  <si>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</si>
  <si>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</si>
  <si>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</si>
  <si>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</si>
  <si>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</si>
  <si>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</si>
  <si>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</si>
  <si>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</si>
  <si>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</si>
  <si>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</si>
  <si>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</si>
  <si>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</si>
  <si>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</si>
  <si>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</si>
  <si>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</si>
  <si>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</si>
  <si>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</si>
  <si>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</si>
  <si>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</si>
  <si>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</si>
  <si>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</si>
  <si>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</si>
  <si>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</si>
  <si>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</si>
  <si>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</si>
  <si>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</si>
  <si>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</si>
  <si>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</si>
  <si>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</si>
  <si>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</si>
  <si>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</si>
  <si>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</si>
  <si>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</si>
  <si>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</si>
  <si>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</si>
  <si>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</si>
  <si>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</si>
  <si>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</si>
  <si>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</si>
  <si>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</si>
  <si>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</si>
  <si>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</si>
  <si>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</si>
  <si>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</si>
  <si>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</si>
  <si>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</si>
  <si>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</si>
  <si>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</si>
  <si>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</si>
  <si>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</si>
  <si>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</si>
  <si>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</si>
  <si>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</si>
  <si>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</si>
  <si>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</si>
  <si>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</si>
  <si>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</si>
  <si>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</si>
  <si>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</si>
  <si>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</si>
  <si>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</si>
  <si>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</si>
  <si>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</si>
  <si>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</si>
  <si>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</si>
  <si>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</si>
  <si>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</si>
  <si>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</si>
  <si>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</si>
  <si>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</si>
  <si>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</si>
  <si>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</si>
  <si>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</si>
  <si>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</si>
  <si>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</si>
  <si>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</si>
  <si>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</si>
  <si>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</si>
  <si>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</si>
  <si>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</si>
  <si>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</si>
  <si>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</si>
  <si>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</si>
  <si>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</si>
  <si>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</si>
  <si>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</si>
  <si>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</si>
  <si>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</si>
  <si>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</si>
  <si>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</si>
  <si>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</si>
  <si>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</si>
  <si>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</si>
  <si>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</si>
  <si>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</si>
  <si>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</si>
  <si>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</si>
  <si>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</si>
  <si>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</si>
  <si>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</si>
  <si>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</si>
  <si>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</si>
  <si>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</si>
  <si>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</si>
  <si>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</si>
  <si>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</si>
  <si>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</si>
  <si>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</si>
  <si>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</si>
  <si>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</si>
  <si>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</si>
  <si>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</si>
  <si>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</si>
  <si>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</si>
  <si>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</si>
  <si>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</si>
  <si>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</si>
  <si>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</si>
  <si>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</si>
  <si>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</si>
  <si>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</si>
  <si>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</si>
  <si>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</si>
  <si>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</si>
  <si>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</si>
  <si>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</si>
  <si>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</si>
  <si>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</si>
  <si>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</si>
  <si>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</si>
  <si>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</si>
  <si>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</si>
  <si>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</si>
  <si>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</si>
  <si>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</si>
  <si>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</si>
  <si>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</si>
  <si>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</si>
  <si>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</si>
  <si>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</si>
  <si>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</si>
  <si>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</si>
  <si>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</si>
  <si>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</si>
  <si>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</si>
  <si>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</si>
  <si>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</si>
  <si>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</si>
  <si>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</si>
  <si>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</si>
  <si>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</si>
  <si>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</si>
  <si>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</si>
  <si>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</si>
  <si>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</si>
  <si>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</si>
  <si>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</si>
  <si>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</si>
  <si>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</si>
  <si>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</si>
  <si>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</si>
  <si>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</si>
  <si>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</si>
  <si>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</si>
  <si>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</si>
  <si>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</si>
  <si>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</si>
  <si>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</si>
  <si>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</si>
  <si>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</si>
  <si>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</si>
  <si>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</si>
  <si>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</si>
  <si>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</si>
  <si>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</si>
  <si>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</si>
  <si>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</si>
  <si>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</si>
  <si>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</si>
  <si>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</si>
  <si>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</si>
  <si>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</si>
  <si>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</si>
  <si>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</si>
  <si>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</si>
  <si>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</si>
  <si>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</si>
  <si>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</si>
  <si>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</si>
  <si>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</si>
  <si>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</si>
  <si>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</si>
  <si>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</si>
  <si>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</si>
  <si>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</si>
  <si>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</si>
  <si>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</si>
  <si>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</si>
  <si>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</si>
  <si>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</si>
  <si>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</si>
  <si>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</si>
  <si>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</si>
  <si>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</si>
  <si>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</si>
  <si>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</si>
  <si>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</si>
  <si>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</si>
  <si>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</si>
  <si>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</si>
  <si>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</si>
  <si>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</si>
  <si>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</si>
  <si>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</si>
  <si>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</si>
  <si>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</si>
  <si>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</si>
  <si>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</si>
  <si>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</si>
  <si>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</si>
  <si>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</si>
  <si>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</si>
  <si>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</si>
  <si>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</si>
  <si>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</si>
  <si>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</si>
  <si>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</si>
  <si>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</si>
  <si>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</si>
  <si>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</si>
  <si>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</si>
  <si>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</si>
  <si>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</si>
  <si>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</si>
  <si>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</si>
  <si>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</si>
  <si>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</si>
  <si>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</si>
  <si>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</si>
  <si>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</si>
  <si>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</si>
  <si>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</si>
  <si>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</si>
  <si>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</si>
  <si>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</si>
  <si>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</si>
  <si>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</si>
  <si>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</si>
  <si>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</si>
  <si>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</si>
  <si>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</si>
  <si>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</si>
  <si>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</si>
  <si>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</si>
  <si>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</si>
  <si>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</si>
  <si>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</si>
  <si>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</si>
  <si>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</si>
  <si>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</si>
  <si>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</si>
  <si>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</si>
  <si>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</si>
  <si>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</si>
  <si>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</si>
  <si>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</si>
  <si>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</si>
  <si>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</si>
  <si>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</si>
  <si>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</si>
  <si>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</si>
  <si>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</si>
  <si>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</si>
  <si>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</si>
  <si>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</si>
  <si>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</si>
  <si>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</si>
  <si>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</si>
  <si>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</si>
  <si>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</si>
  <si>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</si>
  <si>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</si>
  <si>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</si>
  <si>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</si>
  <si>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</si>
  <si>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</si>
  <si>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</si>
  <si>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</si>
  <si>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</si>
  <si>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</si>
  <si>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</si>
  <si>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</si>
  <si>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</si>
  <si>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</si>
  <si>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</si>
  <si>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</si>
  <si>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</si>
  <si>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</si>
  <si>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</si>
  <si>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</si>
  <si>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</si>
  <si>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</si>
  <si>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</si>
  <si>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</si>
  <si>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</si>
  <si>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</si>
  <si>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</si>
  <si>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</si>
  <si>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</si>
  <si>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</si>
  <si>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</si>
  <si>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</si>
  <si>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</si>
  <si>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</si>
  <si>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</si>
  <si>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</si>
  <si>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</si>
  <si>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</si>
  <si>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</si>
  <si>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</si>
  <si>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</si>
  <si>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</si>
  <si>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</si>
  <si>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</si>
  <si>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</si>
  <si>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</si>
  <si>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</si>
  <si>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</si>
  <si>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</si>
  <si>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</si>
  <si>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</si>
  <si>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</si>
  <si>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</si>
  <si>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</si>
  <si>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</si>
  <si>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</si>
  <si>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</si>
  <si>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</si>
  <si>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</si>
  <si>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</si>
  <si>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</si>
  <si>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</si>
  <si>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</si>
  <si>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</si>
  <si>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</si>
  <si>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</si>
  <si>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</si>
  <si>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</si>
  <si>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</si>
  <si>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</si>
  <si>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</si>
  <si>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</si>
  <si>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</si>
  <si>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</si>
  <si>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</si>
  <si>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</si>
  <si>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</si>
  <si>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</si>
  <si>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</si>
  <si>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</si>
  <si>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</si>
  <si>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</si>
  <si>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</si>
  <si>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</si>
  <si>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</si>
  <si>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</si>
  <si>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</si>
  <si>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</si>
  <si>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</si>
  <si>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</si>
  <si>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</si>
  <si>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</si>
  <si>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</si>
  <si>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</si>
  <si>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</si>
  <si>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</si>
  <si>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</si>
  <si>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</si>
  <si>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</si>
  <si>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</si>
  <si>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</si>
  <si>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</si>
  <si>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</si>
  <si>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</si>
  <si>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</si>
  <si>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</si>
  <si>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</si>
  <si>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</si>
  <si>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</si>
  <si>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</si>
  <si>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</si>
  <si>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</si>
  <si>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</si>
  <si>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</si>
  <si>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</si>
  <si>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</si>
  <si>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</si>
  <si>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</si>
  <si>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</si>
  <si>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</si>
  <si>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</si>
  <si>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</si>
  <si>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</si>
  <si>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</si>
  <si>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</si>
  <si>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</si>
  <si>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</si>
  <si>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</si>
  <si>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</si>
  <si>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</si>
  <si>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</si>
  <si>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</si>
  <si>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</si>
  <si>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</si>
  <si>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</si>
  <si>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</si>
  <si>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</si>
  <si>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</si>
  <si>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</si>
  <si>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</si>
  <si>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</si>
  <si>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</si>
  <si>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</si>
  <si>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</si>
  <si>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</si>
  <si>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</si>
  <si>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</si>
  <si>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</si>
  <si>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</si>
  <si>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</si>
  <si>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</si>
  <si>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</si>
  <si>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</si>
  <si>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</si>
  <si>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</si>
  <si>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</si>
  <si>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</si>
  <si>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</si>
  <si>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</si>
  <si>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</si>
  <si>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</si>
  <si>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</si>
  <si>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</si>
  <si>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</si>
  <si>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</si>
  <si>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</si>
  <si>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</si>
  <si>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</si>
  <si>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</si>
  <si>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</si>
  <si>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</si>
  <si>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</si>
  <si>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</si>
  <si>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</si>
  <si>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</si>
  <si>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</si>
  <si>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</si>
  <si>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</si>
  <si>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</si>
  <si>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</si>
  <si>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</si>
  <si>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</si>
  <si>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</si>
  <si>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</si>
  <si>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</si>
  <si>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</si>
  <si>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</si>
  <si>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</si>
  <si>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</si>
  <si>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</si>
  <si>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</si>
  <si>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</si>
  <si>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</si>
  <si>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</si>
  <si>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</si>
  <si>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</si>
  <si>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</si>
  <si>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</si>
  <si>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</si>
  <si>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</si>
  <si>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</si>
  <si>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</si>
  <si>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</si>
  <si>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</si>
  <si>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</si>
  <si>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</si>
  <si>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</si>
  <si>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</si>
  <si>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</si>
  <si>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</si>
  <si>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</si>
  <si>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</si>
  <si>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</si>
  <si>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</si>
  <si>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</si>
  <si>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</si>
  <si>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</si>
  <si>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</si>
  <si>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</si>
  <si>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</si>
  <si>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</si>
  <si>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</si>
  <si>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</si>
  <si>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</si>
  <si>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</si>
  <si>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</si>
  <si>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</si>
  <si>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</si>
  <si>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</si>
  <si>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</si>
  <si>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</si>
  <si>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</si>
  <si>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</si>
  <si>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</si>
  <si>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</si>
  <si>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</si>
  <si>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</si>
  <si>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</si>
  <si>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</si>
  <si>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</si>
  <si>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</si>
  <si>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</si>
  <si>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</si>
  <si>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</si>
  <si>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</si>
  <si>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</si>
  <si>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</si>
  <si>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</si>
  <si>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</si>
  <si>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</si>
  <si>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</si>
  <si>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</si>
  <si>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</si>
  <si>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</si>
  <si>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</si>
  <si>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</si>
  <si>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</si>
  <si>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</si>
  <si>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</si>
  <si>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</si>
  <si>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</si>
  <si>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</si>
  <si>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</si>
  <si>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</si>
  <si>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</si>
  <si>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</si>
  <si>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</si>
  <si>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</si>
  <si>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</si>
  <si>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</si>
  <si>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</si>
  <si>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</si>
  <si>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</si>
  <si>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</si>
  <si>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</si>
  <si>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</si>
  <si>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</si>
  <si>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</si>
  <si>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</si>
  <si>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</si>
  <si>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</si>
  <si>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</si>
  <si>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</si>
  <si>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</si>
  <si>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</si>
  <si>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</si>
  <si>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</si>
  <si>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</si>
  <si>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</si>
  <si>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</si>
  <si>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</si>
  <si>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</si>
  <si>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</si>
  <si>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</si>
  <si>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</si>
  <si>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</si>
  <si>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</si>
  <si>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</si>
  <si>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</si>
  <si>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</si>
  <si>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</si>
  <si>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</si>
  <si>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</si>
  <si>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</si>
  <si>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</si>
  <si>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</si>
  <si>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</si>
  <si>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</si>
  <si>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</si>
  <si>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</si>
  <si>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</si>
  <si>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</si>
  <si>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</si>
  <si>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</si>
  <si>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</si>
  <si>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</si>
  <si>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</si>
  <si>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</si>
  <si>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</si>
  <si>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</si>
  <si>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</si>
  <si>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</si>
  <si>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</si>
  <si>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</si>
  <si>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</si>
  <si>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</si>
  <si>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</si>
  <si>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</si>
  <si>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</si>
  <si>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</si>
  <si>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</si>
  <si>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</si>
  <si>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</si>
  <si>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</si>
  <si>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</si>
  <si>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</si>
  <si>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</si>
  <si>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</si>
  <si>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</si>
  <si>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</si>
  <si>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</si>
  <si>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</si>
  <si>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</si>
  <si>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</si>
  <si>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</si>
  <si>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</si>
  <si>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</si>
  <si>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</si>
  <si>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</si>
  <si>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</si>
  <si>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</si>
  <si>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</si>
  <si>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</si>
  <si>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</si>
  <si>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</si>
  <si>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</si>
  <si>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</si>
  <si>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</si>
  <si>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</si>
  <si>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</si>
  <si>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</si>
  <si>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</si>
  <si>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</si>
  <si>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</si>
  <si>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</si>
  <si>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</si>
  <si>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</si>
  <si>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</si>
  <si>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</si>
  <si>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</si>
  <si>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</si>
  <si>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</si>
  <si>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</si>
  <si>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</si>
  <si>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</si>
  <si>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</si>
  <si>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</si>
  <si>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</si>
  <si>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</si>
  <si>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</si>
  <si>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</si>
  <si>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</si>
  <si>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</si>
  <si>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</si>
  <si>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</si>
  <si>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</si>
  <si>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</si>
  <si>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</si>
  <si>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</si>
  <si>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</si>
  <si>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</si>
  <si>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</si>
  <si>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</si>
  <si>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</si>
  <si>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</si>
  <si>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</si>
  <si>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</si>
  <si>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</si>
  <si>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</si>
  <si>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</si>
  <si>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</si>
  <si>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</si>
  <si>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</si>
  <si>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</si>
  <si>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</si>
  <si>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</si>
  <si>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</si>
  <si>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</si>
  <si>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</si>
  <si>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</si>
  <si>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</si>
  <si>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</si>
  <si>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</si>
  <si>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</si>
  <si>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</si>
  <si>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</si>
  <si>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</si>
  <si>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</si>
  <si>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</si>
  <si>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</si>
  <si>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</si>
  <si>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</si>
  <si>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</si>
  <si>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</si>
  <si>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</si>
  <si>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</si>
  <si>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</si>
  <si>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</si>
  <si>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</si>
  <si>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</si>
  <si>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</si>
  <si>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</si>
  <si>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</si>
  <si>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</si>
  <si>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</si>
  <si>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</si>
  <si>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</si>
  <si>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</si>
  <si>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</si>
  <si>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</si>
  <si>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</si>
  <si>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</si>
  <si>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</si>
  <si>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</si>
  <si>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</si>
  <si>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</si>
  <si>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</si>
  <si>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</si>
  <si>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</si>
  <si>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</si>
  <si>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</si>
  <si>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</si>
  <si>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</si>
  <si>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</si>
  <si>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</si>
  <si>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</si>
  <si>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</si>
  <si>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</si>
  <si>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</si>
  <si>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</si>
  <si>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</si>
  <si>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</si>
  <si>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</si>
  <si>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</si>
  <si>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</si>
  <si>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</si>
  <si>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</si>
  <si>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</si>
  <si>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</si>
  <si>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</si>
  <si>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</si>
  <si>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</si>
  <si>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</si>
  <si>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</si>
  <si>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</si>
  <si>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</si>
  <si>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</si>
  <si>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</si>
  <si>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</si>
  <si>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</si>
  <si>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</si>
  <si>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</si>
  <si>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</si>
  <si>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</si>
  <si>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</si>
  <si>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</si>
  <si>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</si>
  <si>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</si>
  <si>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</si>
  <si>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</si>
  <si>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</si>
  <si>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</si>
  <si>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</si>
  <si>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</si>
  <si>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</si>
  <si>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</si>
  <si>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</si>
  <si>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</si>
  <si>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</si>
  <si>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</si>
  <si>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</si>
  <si>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</si>
  <si>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</si>
  <si>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</si>
  <si>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</si>
  <si>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</si>
  <si>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</si>
  <si>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</si>
  <si>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</si>
  <si>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</si>
  <si>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</si>
  <si>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</si>
  <si>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</si>
  <si>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</si>
  <si>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</si>
  <si>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</si>
  <si>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</si>
  <si>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</si>
  <si>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</si>
  <si>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</si>
  <si>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</si>
  <si>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</si>
  <si>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</si>
  <si>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</si>
  <si>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</si>
  <si>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</si>
  <si>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</si>
  <si>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</si>
  <si>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</si>
  <si>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</si>
  <si>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</si>
  <si>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</si>
  <si>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</si>
  <si>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</si>
  <si>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</si>
  <si>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</si>
  <si>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</si>
  <si>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</si>
  <si>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</si>
  <si>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</si>
  <si>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</si>
  <si>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</si>
  <si>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</si>
  <si>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</si>
  <si>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</si>
  <si>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</si>
  <si>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</si>
  <si>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</si>
  <si>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</si>
  <si>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</si>
  <si>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</si>
  <si>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</si>
  <si>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</si>
  <si>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</si>
  <si>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</si>
  <si>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</si>
  <si>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</si>
  <si>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</si>
  <si>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</si>
  <si>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</si>
  <si>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</si>
  <si>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</si>
  <si>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</si>
  <si>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</si>
  <si>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</si>
  <si>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</si>
  <si>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</si>
  <si>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</si>
  <si>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</si>
  <si>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</si>
  <si>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</si>
  <si>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</si>
  <si>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</si>
  <si>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</si>
  <si>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</si>
  <si>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</si>
  <si>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</si>
  <si>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</si>
  <si>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</si>
  <si>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</si>
  <si>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</si>
  <si>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</si>
  <si>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</si>
  <si>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</si>
  <si>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</si>
  <si>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</si>
  <si>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</si>
  <si>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</si>
  <si>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</si>
  <si>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</si>
  <si>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</si>
  <si>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</si>
  <si>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</si>
  <si>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</si>
  <si>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</si>
  <si>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</si>
  <si>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</si>
  <si>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</si>
  <si>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</si>
  <si>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</si>
  <si>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</si>
  <si>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</si>
  <si>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</si>
  <si>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</si>
  <si>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</si>
  <si>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</si>
  <si>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</si>
  <si>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</si>
  <si>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</si>
  <si>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</si>
  <si>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</si>
  <si>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</si>
  <si>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</si>
  <si>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</si>
  <si>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</si>
  <si>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</si>
  <si>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</si>
  <si>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</si>
  <si>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</si>
  <si>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</si>
  <si>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</si>
  <si>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</si>
  <si>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</si>
  <si>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</si>
  <si>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</si>
  <si>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</si>
  <si>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</si>
  <si>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</si>
  <si>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</si>
  <si>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</si>
  <si>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</si>
  <si>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</si>
  <si>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</si>
  <si>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</si>
  <si>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</si>
  <si>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</si>
  <si>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</si>
  <si>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</si>
  <si>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</si>
  <si>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</si>
  <si>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</si>
  <si>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</si>
  <si>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</si>
  <si>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</si>
  <si>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</si>
  <si>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</si>
  <si>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</si>
  <si>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</si>
  <si>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</si>
  <si>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</si>
  <si>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</si>
  <si>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</si>
  <si>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</si>
  <si>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</si>
  <si>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</si>
  <si>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</si>
  <si>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</si>
  <si>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</si>
  <si>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</si>
  <si>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</si>
  <si>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</si>
  <si>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</si>
  <si>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</si>
  <si>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</si>
  <si>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</si>
  <si>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</si>
  <si>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</si>
  <si>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</si>
  <si>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</si>
  <si>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</si>
  <si>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</si>
  <si>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</si>
  <si>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</si>
  <si>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</si>
  <si>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</si>
  <si>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</si>
  <si>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</si>
  <si>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</si>
  <si>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</si>
  <si>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</si>
  <si>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</si>
  <si>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</si>
  <si>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</si>
  <si>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</si>
  <si>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</si>
  <si>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</si>
  <si>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</si>
  <si>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</si>
  <si>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</si>
  <si>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</si>
  <si>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</si>
  <si>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</si>
  <si>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</si>
  <si>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</si>
  <si>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</si>
  <si>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</si>
  <si>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</si>
  <si>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</si>
  <si>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</si>
  <si>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</si>
  <si>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</si>
  <si>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</si>
  <si>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</si>
  <si>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</si>
  <si>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</si>
  <si>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</si>
  <si>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</si>
  <si>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</si>
  <si>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</si>
  <si>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</si>
  <si>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</si>
  <si>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</si>
  <si>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</si>
  <si>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</si>
  <si>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</si>
  <si>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</si>
  <si>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</si>
  <si>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</si>
  <si>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</si>
  <si>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</si>
  <si>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</si>
  <si>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</si>
  <si>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</si>
  <si>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</si>
  <si>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</si>
  <si>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</si>
  <si>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</si>
  <si>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</si>
  <si>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</si>
  <si>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</si>
  <si>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</si>
  <si>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</si>
  <si>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</si>
  <si>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</si>
  <si>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</si>
  <si>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</si>
  <si>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</si>
  <si>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</si>
  <si>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</si>
  <si>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</si>
  <si>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</si>
  <si>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</si>
  <si>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</si>
  <si>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</si>
  <si>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</si>
  <si>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</si>
  <si>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</si>
  <si>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</si>
  <si>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</si>
  <si>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</si>
  <si>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</si>
  <si>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</si>
  <si>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</si>
  <si>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</si>
  <si>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</si>
  <si>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</si>
  <si>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</si>
  <si>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</si>
  <si>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</si>
  <si>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</si>
  <si>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</si>
  <si>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</si>
  <si>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</si>
  <si>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</si>
  <si>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</si>
  <si>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</si>
  <si>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</si>
  <si>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</si>
  <si>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</si>
  <si>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</si>
  <si>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</si>
  <si>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</si>
  <si>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</si>
  <si>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</si>
  <si>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</si>
  <si>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</si>
  <si>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</si>
  <si>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</si>
  <si>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</si>
  <si>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</si>
  <si>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</si>
  <si>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</si>
  <si>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</si>
  <si>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</si>
  <si>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</si>
  <si>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</si>
  <si>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</si>
  <si>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</si>
  <si>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</si>
  <si>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</si>
  <si>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</si>
  <si>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</si>
  <si>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</si>
  <si>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</si>
  <si>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</si>
  <si>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</si>
  <si>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</si>
  <si>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</si>
  <si>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</si>
  <si>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</si>
  <si>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</si>
  <si>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</si>
  <si>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</si>
  <si>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</si>
  <si>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</si>
  <si>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</si>
  <si>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</si>
  <si>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</si>
  <si>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</si>
  <si>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</si>
  <si>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</si>
  <si>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</si>
  <si>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</si>
  <si>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</si>
  <si>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</si>
  <si>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</si>
  <si>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</si>
  <si>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</si>
  <si>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</si>
  <si>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</si>
  <si>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</si>
  <si>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</si>
  <si>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</si>
  <si>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</si>
  <si>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</si>
  <si>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</si>
  <si>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</si>
  <si>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</si>
  <si>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</si>
  <si>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</si>
  <si>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</si>
  <si>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</si>
  <si>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</si>
  <si>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</si>
  <si>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</si>
  <si>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</si>
  <si>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</si>
  <si>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</si>
  <si>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</si>
  <si>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</si>
  <si>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</si>
  <si>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</si>
  <si>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</si>
  <si>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</si>
  <si>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</si>
  <si>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</si>
  <si>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</si>
  <si>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</si>
  <si>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</si>
  <si>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</si>
  <si>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</si>
  <si>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</si>
  <si>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</si>
  <si>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</si>
  <si>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</si>
  <si>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</si>
  <si>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</si>
  <si>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</si>
  <si>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</si>
  <si>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</si>
  <si>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</si>
  <si>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</si>
  <si>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</si>
  <si>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</si>
  <si>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</si>
  <si>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</si>
  <si>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</si>
  <si>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</si>
  <si>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</si>
  <si>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</si>
  <si>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</si>
  <si>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</si>
  <si>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</si>
  <si>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</si>
  <si>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</si>
  <si>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</si>
  <si>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</si>
  <si>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</si>
  <si>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</si>
  <si>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</si>
  <si>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</si>
  <si>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</si>
  <si>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</si>
  <si>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</si>
  <si>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</si>
  <si>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</si>
  <si>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</si>
  <si>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</si>
  <si>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</si>
  <si>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</si>
  <si>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</si>
  <si>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</si>
  <si>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</si>
  <si>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</si>
  <si>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</si>
  <si>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</si>
  <si>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</si>
  <si>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</si>
  <si>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</si>
  <si>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</si>
  <si>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</si>
  <si>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</si>
  <si>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</si>
  <si>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</si>
  <si>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</si>
  <si>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</si>
  <si>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</si>
  <si>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</si>
  <si>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</si>
  <si>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</si>
  <si>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</si>
  <si>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</si>
  <si>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</si>
  <si>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</si>
  <si>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</si>
  <si>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</si>
  <si>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</si>
  <si>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</si>
  <si>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</si>
  <si>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</si>
  <si>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</si>
  <si>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</si>
  <si>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</si>
  <si>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</si>
  <si>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</si>
  <si>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</si>
  <si>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</si>
  <si>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</si>
  <si>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</si>
  <si>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</si>
  <si>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</si>
  <si>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</si>
  <si>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</si>
  <si>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</si>
  <si>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</si>
  <si>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</si>
  <si>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</si>
  <si>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</si>
  <si>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</si>
  <si>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</si>
  <si>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</si>
  <si>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</si>
  <si>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</si>
  <si>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</si>
  <si>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</si>
  <si>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</si>
  <si>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</si>
  <si>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</si>
  <si>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</si>
  <si>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</si>
  <si>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</si>
  <si>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</si>
  <si>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</si>
  <si>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</si>
  <si>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</si>
  <si>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</si>
  <si>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</si>
  <si>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</si>
  <si>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</si>
  <si>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</si>
  <si>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</si>
  <si>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</si>
  <si>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</si>
  <si>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</si>
  <si>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</si>
  <si>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</si>
  <si>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</si>
  <si>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</si>
  <si>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</si>
  <si>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</si>
  <si>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</si>
  <si>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</si>
  <si>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</si>
  <si>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</si>
  <si>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</si>
  <si>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</si>
  <si>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</si>
  <si>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</si>
  <si>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</si>
  <si>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</si>
  <si>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</si>
  <si>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</si>
  <si>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</si>
  <si>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</si>
  <si>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</si>
  <si>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</si>
  <si>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</si>
  <si>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</si>
  <si>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</si>
  <si>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</si>
  <si>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</si>
  <si>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</si>
  <si>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</si>
  <si>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</si>
  <si>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</si>
  <si>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</si>
  <si>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</si>
  <si>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</si>
  <si>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</si>
  <si>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</si>
  <si>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</si>
  <si>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</si>
  <si>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</si>
  <si>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</si>
  <si>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</si>
  <si>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</si>
  <si>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</si>
  <si>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</si>
  <si>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</si>
  <si>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</si>
  <si>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</si>
  <si>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</si>
  <si>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</si>
  <si>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</si>
  <si>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</si>
  <si>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</si>
  <si>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</si>
  <si>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</si>
  <si>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</si>
  <si>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</si>
  <si>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</si>
  <si>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</si>
  <si>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</si>
  <si>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</si>
  <si>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</si>
  <si>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</si>
  <si>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</si>
  <si>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</si>
  <si>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</si>
  <si>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</si>
  <si>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</si>
  <si>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</si>
  <si>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</si>
  <si>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</si>
  <si>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</si>
  <si>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</si>
  <si>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</si>
  <si>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</si>
  <si>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</si>
  <si>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</si>
  <si>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</si>
  <si>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</si>
  <si>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</si>
  <si>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</si>
  <si>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</si>
  <si>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</si>
  <si>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</si>
  <si>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</si>
  <si>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</si>
  <si>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</si>
  <si>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</si>
  <si>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</si>
  <si>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</si>
  <si>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</si>
  <si>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</si>
  <si>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</si>
  <si>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</si>
  <si>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</si>
  <si>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</si>
  <si>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</si>
  <si>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</si>
  <si>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</si>
  <si>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</si>
  <si>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</si>
  <si>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</si>
  <si>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</si>
  <si>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</si>
  <si>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</si>
  <si>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</si>
  <si>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</si>
  <si>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</si>
  <si>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</si>
  <si>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</si>
  <si>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</si>
  <si>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</si>
  <si>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</si>
  <si>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</si>
  <si>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</si>
  <si>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</si>
  <si>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</si>
  <si>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</si>
  <si>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</si>
  <si>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</si>
  <si>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</si>
  <si>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</si>
  <si>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</si>
  <si>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</si>
  <si>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</si>
  <si>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</si>
  <si>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</si>
  <si>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</si>
  <si>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</si>
  <si>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</si>
  <si>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</si>
  <si>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</si>
  <si>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</si>
  <si>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</si>
  <si>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</si>
  <si>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</si>
  <si>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</si>
  <si>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</si>
  <si>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</si>
  <si>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</si>
  <si>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</si>
  <si>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</si>
  <si>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</si>
  <si>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</si>
  <si>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</si>
  <si>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</si>
  <si>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</si>
  <si>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</si>
  <si>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</si>
  <si>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</si>
  <si>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</si>
  <si>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</si>
  <si>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</si>
  <si>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</si>
  <si>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</si>
  <si>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</si>
  <si>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</si>
  <si>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</si>
  <si>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</si>
  <si>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</si>
  <si>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</si>
  <si>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</si>
  <si>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</si>
  <si>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</si>
  <si>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</si>
  <si>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</si>
  <si>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</si>
  <si>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</si>
  <si>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</si>
  <si>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</si>
  <si>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</si>
  <si>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</si>
  <si>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</si>
  <si>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</si>
  <si>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</si>
  <si>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</si>
  <si>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</si>
  <si>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</si>
  <si>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</si>
  <si>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</si>
  <si>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</si>
  <si>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</si>
  <si>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</si>
  <si>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</si>
  <si>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</si>
  <si>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</si>
  <si>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</si>
  <si>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</si>
  <si>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</si>
  <si>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</si>
  <si>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</si>
  <si>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</si>
  <si>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</si>
  <si>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</si>
  <si>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</si>
  <si>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</si>
  <si>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</si>
  <si>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</si>
  <si>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</si>
  <si>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</si>
  <si>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</si>
  <si>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</si>
  <si>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</si>
  <si>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</si>
  <si>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</si>
  <si>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</si>
  <si>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</si>
  <si>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</si>
  <si>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</si>
  <si>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</si>
  <si>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</si>
  <si>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</si>
  <si>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</si>
  <si>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</si>
  <si>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</si>
  <si>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</si>
  <si>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</si>
  <si>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</si>
  <si>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</si>
  <si>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</si>
  <si>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</si>
  <si>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</si>
  <si>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</si>
  <si>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</si>
  <si>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</si>
  <si>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</si>
  <si>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</si>
  <si>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</si>
  <si>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</si>
  <si>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</si>
  <si>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</si>
  <si>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</si>
  <si>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</si>
  <si>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</si>
  <si>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</si>
  <si>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</si>
  <si>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</si>
  <si>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</si>
  <si>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</si>
  <si>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</si>
  <si>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</si>
  <si>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</si>
  <si>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</si>
  <si>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</si>
  <si>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</si>
  <si>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</si>
  <si>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</si>
  <si>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</si>
  <si>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</si>
  <si>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</si>
  <si>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</si>
  <si>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</si>
  <si>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</si>
  <si>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</si>
  <si>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</si>
  <si>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</si>
  <si>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</si>
  <si>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</si>
  <si>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</si>
  <si>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</si>
  <si>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</si>
  <si>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</si>
  <si>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</si>
  <si>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</si>
  <si>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</si>
  <si>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</si>
  <si>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</si>
  <si>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</si>
  <si>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</si>
  <si>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</si>
  <si>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</si>
  <si>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</si>
  <si>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</si>
  <si>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</si>
  <si>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</si>
  <si>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</si>
  <si>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</si>
  <si>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</si>
  <si>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</si>
  <si>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</si>
  <si>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</si>
  <si>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</si>
  <si>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</si>
  <si>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</si>
  <si>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</si>
  <si>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</si>
  <si>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</si>
  <si>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</si>
  <si>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</si>
  <si>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</si>
  <si>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</si>
  <si>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</si>
  <si>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</si>
  <si>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</si>
  <si>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</si>
  <si>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</si>
  <si>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</si>
  <si>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</si>
  <si>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</si>
  <si>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</si>
  <si>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</si>
  <si>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</si>
  <si>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</si>
  <si>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</si>
  <si>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</si>
  <si>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</si>
  <si>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</si>
  <si>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</si>
  <si>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</si>
  <si>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</si>
  <si>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</si>
  <si>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</si>
  <si>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</si>
  <si>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</si>
  <si>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</si>
  <si>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</si>
  <si>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</si>
  <si>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</si>
  <si>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</si>
  <si>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</si>
  <si>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</si>
  <si>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</si>
  <si>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</si>
  <si>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</si>
  <si>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</si>
  <si>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</si>
  <si>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</si>
  <si>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</si>
  <si>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</si>
  <si>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</si>
  <si>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</si>
  <si>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</si>
  <si>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</si>
  <si>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</si>
  <si>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</si>
  <si>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</si>
  <si>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</si>
  <si>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</si>
  <si>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</si>
  <si>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</si>
  <si>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</si>
  <si>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</si>
  <si>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</si>
  <si>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</si>
  <si>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</si>
  <si>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</si>
  <si>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</si>
  <si>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</si>
  <si>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</si>
  <si>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</si>
  <si>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</si>
  <si>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</si>
  <si>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</si>
  <si>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</si>
  <si>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</si>
  <si>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</si>
  <si>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</si>
  <si>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</si>
  <si>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</si>
  <si>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</si>
  <si>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</si>
  <si>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</si>
  <si>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</si>
  <si>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</si>
  <si>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</si>
  <si>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</si>
  <si>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</si>
  <si>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</si>
  <si>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</si>
  <si>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</si>
  <si>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</si>
  <si>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</si>
  <si>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</si>
  <si>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</si>
  <si>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</si>
  <si>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</si>
  <si>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</si>
  <si>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</si>
  <si>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</si>
  <si>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</si>
  <si>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</si>
  <si>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</si>
  <si>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</si>
  <si>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</si>
  <si>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</si>
  <si>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</si>
  <si>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</si>
  <si>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</si>
  <si>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</si>
  <si>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</si>
  <si>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</si>
  <si>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</si>
  <si>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</si>
  <si>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</si>
  <si>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</si>
  <si>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</si>
  <si>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</si>
  <si>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</si>
  <si>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</si>
  <si>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</si>
  <si>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</si>
  <si>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</si>
  <si>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</si>
  <si>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</si>
  <si>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</si>
  <si>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</si>
  <si>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</si>
  <si>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</si>
  <si>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</si>
  <si>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</si>
  <si>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</si>
  <si>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</si>
  <si>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</si>
  <si>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</si>
  <si>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</si>
  <si>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</si>
  <si>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</si>
  <si>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</si>
  <si>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</si>
  <si>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</si>
  <si>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</si>
  <si>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</si>
  <si>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</si>
  <si>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</si>
  <si>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</si>
  <si>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</si>
  <si>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</si>
  <si>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</si>
  <si>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</si>
  <si>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</si>
  <si>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</si>
  <si>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</si>
  <si>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</si>
  <si>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</si>
  <si>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</si>
  <si>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</si>
  <si>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</si>
  <si>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</si>
  <si>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</si>
  <si>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</si>
  <si>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</si>
  <si>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</si>
  <si>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</si>
  <si>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</si>
  <si>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</si>
  <si>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</si>
  <si>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</si>
  <si>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</si>
  <si>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</si>
  <si>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</si>
  <si>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</si>
  <si>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</si>
  <si>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</si>
  <si>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</si>
  <si>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</si>
  <si>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</si>
  <si>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</si>
  <si>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</si>
  <si>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</si>
  <si>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</si>
  <si>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</si>
  <si>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</si>
  <si>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</si>
  <si>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</si>
  <si>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</si>
  <si>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</si>
  <si>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</si>
  <si>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</si>
  <si>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</si>
  <si>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</si>
  <si>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</si>
  <si>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</si>
  <si>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</si>
  <si>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</si>
  <si>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</si>
  <si>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</si>
  <si>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</si>
  <si>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</si>
  <si>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</si>
  <si>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</si>
  <si>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</si>
  <si>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</si>
  <si>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</si>
  <si>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</si>
  <si>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</si>
  <si>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</si>
  <si>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</si>
  <si>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</si>
  <si>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</si>
  <si>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</si>
  <si>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</si>
  <si>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</si>
  <si>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</si>
  <si>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</si>
  <si>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</si>
  <si>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</si>
  <si>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</si>
  <si>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</si>
  <si>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</si>
  <si>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</si>
  <si>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</si>
  <si>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</si>
  <si>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</si>
  <si>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</si>
  <si>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</si>
  <si>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</si>
  <si>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</si>
  <si>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</si>
  <si>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</si>
  <si>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</si>
  <si>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</si>
  <si>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</si>
  <si>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</si>
  <si>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</si>
  <si>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</si>
  <si>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</si>
  <si>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</si>
  <si>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</si>
  <si>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</si>
  <si>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</si>
  <si>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</si>
  <si>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</si>
  <si>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</si>
  <si>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</si>
  <si>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</si>
  <si>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</si>
  <si>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</si>
  <si>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</si>
  <si>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</si>
  <si>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</si>
  <si>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</si>
  <si>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</si>
  <si>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</si>
  <si>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</si>
  <si>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</si>
  <si>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</si>
  <si>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</si>
  <si>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</si>
  <si>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</si>
  <si>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</si>
  <si>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</si>
  <si>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</si>
  <si>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</si>
  <si>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</si>
  <si>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</si>
  <si>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</si>
  <si>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</si>
  <si>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</si>
  <si>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</si>
  <si>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</si>
  <si>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</si>
  <si>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</si>
  <si>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</si>
  <si>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</si>
  <si>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</si>
  <si>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</si>
  <si>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</si>
  <si>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</si>
  <si>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</si>
  <si>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</si>
  <si>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</si>
  <si>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</si>
  <si>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</si>
  <si>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</si>
  <si>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</si>
  <si>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</si>
  <si>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</si>
  <si>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</si>
  <si>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</si>
  <si>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</si>
  <si>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</si>
  <si>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</si>
  <si>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</si>
  <si>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</si>
  <si>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</si>
  <si>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</si>
  <si>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</si>
  <si>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</si>
  <si>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</si>
  <si>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</si>
  <si>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</si>
  <si>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</si>
  <si>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</si>
  <si>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</si>
  <si>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</si>
  <si>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</si>
  <si>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</si>
  <si>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</si>
  <si>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</si>
  <si>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</si>
  <si>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</si>
  <si>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</si>
  <si>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</si>
  <si>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</si>
  <si>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</si>
  <si>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</si>
  <si>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</si>
  <si>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</si>
  <si>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</si>
  <si>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</si>
  <si>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</si>
  <si>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</si>
  <si>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</si>
  <si>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</si>
  <si>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</si>
  <si>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</si>
  <si>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</si>
  <si>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</si>
  <si>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</si>
  <si>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</si>
  <si>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</si>
  <si>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</si>
  <si>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</si>
  <si>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</si>
  <si>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</si>
  <si>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</si>
  <si>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</si>
  <si>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</si>
  <si>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</si>
  <si>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</si>
  <si>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</si>
  <si>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</si>
  <si>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</si>
  <si>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</si>
  <si>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</si>
  <si>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</si>
  <si>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</si>
  <si>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</si>
  <si>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</si>
  <si>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</si>
  <si>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</si>
  <si>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</si>
  <si>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</si>
  <si>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</si>
  <si>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</si>
  <si>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</si>
  <si>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</si>
  <si>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</si>
  <si>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</si>
  <si>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</si>
  <si>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</si>
  <si>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</si>
  <si>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</si>
  <si>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</si>
  <si>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</si>
  <si>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</si>
  <si>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</si>
  <si>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</si>
  <si>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</si>
  <si>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</si>
  <si>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</si>
  <si>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</si>
  <si>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</si>
  <si>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</si>
  <si>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</si>
  <si>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</si>
  <si>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</si>
  <si>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</si>
  <si>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</si>
  <si>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</si>
  <si>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</si>
  <si>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</si>
  <si>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</si>
  <si>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</si>
  <si>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</si>
  <si>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</si>
  <si>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</si>
  <si>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</si>
  <si>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</si>
  <si>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</si>
  <si>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</si>
  <si>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</si>
  <si>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</si>
  <si>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</si>
  <si>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</si>
  <si>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</si>
  <si>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</si>
  <si>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</si>
  <si>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</si>
  <si>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</si>
  <si>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</si>
  <si>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</si>
  <si>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</si>
  <si>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</si>
  <si>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</si>
  <si>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</si>
  <si>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</si>
  <si>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</si>
  <si>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</si>
  <si>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</si>
  <si>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</si>
  <si>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</si>
  <si>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</si>
  <si>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</si>
  <si>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</si>
  <si>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</si>
  <si>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</si>
  <si>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</si>
  <si>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</si>
  <si>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</si>
  <si>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</si>
  <si>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</si>
  <si>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</si>
  <si>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</si>
  <si>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</si>
  <si>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</si>
  <si>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</si>
  <si>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</si>
  <si>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</si>
  <si>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</si>
  <si>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</si>
  <si>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</si>
  <si>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</si>
  <si>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</si>
  <si>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</si>
  <si>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</si>
  <si>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</si>
  <si>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</si>
  <si>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</si>
  <si>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</si>
  <si>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</si>
  <si>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</si>
  <si>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</si>
  <si>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</si>
  <si>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</si>
  <si>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</si>
  <si>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</si>
  <si>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</si>
  <si>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</si>
  <si>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</si>
  <si>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</si>
  <si>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</si>
  <si>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</si>
  <si>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</si>
  <si>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</si>
  <si>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</si>
  <si>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</si>
  <si>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</si>
  <si>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</si>
  <si>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</si>
  <si>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</si>
  <si>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</si>
  <si>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</si>
  <si>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</si>
  <si>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</si>
  <si>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</si>
  <si>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</si>
  <si>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</si>
  <si>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</si>
  <si>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</si>
  <si>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</si>
  <si>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</si>
  <si>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</si>
  <si>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</si>
  <si>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</si>
  <si>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</si>
  <si>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</si>
  <si>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</si>
  <si>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</si>
  <si>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</si>
  <si>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</si>
  <si>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</si>
  <si>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</si>
  <si>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</si>
  <si>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</si>
  <si>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</si>
  <si>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</si>
  <si>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</si>
  <si>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</si>
  <si>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</si>
  <si>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</si>
  <si>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</si>
  <si>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</si>
  <si>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</si>
  <si>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</si>
  <si>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</si>
  <si>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</si>
  <si>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</si>
  <si>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</si>
  <si>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</si>
  <si>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</si>
  <si>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</si>
  <si>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</si>
  <si>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</si>
  <si>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</si>
  <si>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</si>
  <si>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</si>
  <si>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</si>
  <si>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</si>
  <si>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</si>
  <si>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</si>
  <si>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</si>
  <si>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</si>
  <si>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</si>
  <si>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</si>
  <si>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</si>
  <si>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</si>
  <si>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</si>
  <si>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</si>
  <si>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</si>
  <si>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</si>
  <si>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</si>
  <si>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</si>
  <si>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</si>
  <si>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</si>
  <si>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</si>
  <si>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</si>
  <si>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</si>
  <si>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</si>
  <si>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</si>
  <si>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</si>
  <si>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</si>
  <si>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</si>
  <si>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</si>
  <si>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</si>
  <si>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</si>
  <si>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</si>
  <si>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</si>
  <si>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</si>
  <si>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</si>
  <si>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</si>
  <si>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</si>
  <si>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</si>
  <si>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</si>
  <si>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</si>
  <si>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</si>
  <si>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</si>
  <si>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</si>
  <si>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</si>
  <si>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</si>
  <si>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</si>
  <si>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</si>
  <si>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</si>
  <si>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</si>
  <si>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</si>
  <si>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</si>
  <si>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</si>
  <si>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</si>
  <si>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</si>
  <si>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</si>
  <si>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</si>
  <si>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</si>
  <si>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</si>
  <si>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</si>
  <si>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</si>
  <si>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</si>
  <si>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</si>
  <si>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</si>
  <si>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</si>
  <si>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</si>
  <si>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</si>
  <si>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</si>
  <si>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</si>
  <si>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</si>
  <si>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</si>
  <si>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</si>
  <si>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</si>
  <si>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</si>
  <si>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</si>
  <si>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</si>
  <si>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</si>
  <si>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</si>
  <si>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</si>
  <si>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</si>
  <si>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</si>
  <si>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</si>
  <si>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</si>
  <si>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</si>
  <si>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</si>
  <si>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</si>
  <si>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</si>
  <si>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</si>
  <si>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</si>
  <si>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</si>
  <si>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</si>
  <si>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</si>
  <si>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</si>
  <si>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</si>
  <si>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</si>
  <si>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</si>
  <si>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</si>
  <si>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</si>
  <si>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</si>
  <si>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</si>
  <si>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</si>
  <si>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</si>
  <si>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</si>
  <si>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</si>
  <si>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</si>
  <si>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</si>
  <si>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</si>
  <si>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</si>
  <si>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</si>
  <si>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</si>
  <si>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</si>
  <si>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</si>
  <si>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</si>
  <si>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</si>
  <si>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</si>
  <si>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</si>
  <si>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</si>
  <si>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</si>
  <si>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</si>
  <si>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</si>
  <si>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</si>
  <si>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</si>
  <si>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</si>
  <si>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</si>
  <si>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</si>
  <si>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</si>
  <si>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</si>
  <si>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</si>
  <si>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</si>
  <si>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</si>
  <si>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</si>
  <si>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</si>
  <si>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</si>
  <si>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</si>
  <si>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</si>
  <si>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</si>
  <si>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</si>
  <si>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</si>
  <si>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</si>
  <si>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</si>
  <si>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</si>
  <si>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</si>
  <si>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</si>
  <si>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</si>
  <si>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</si>
  <si>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</si>
  <si>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</si>
  <si>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</si>
  <si>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</si>
  <si>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</si>
  <si>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</si>
  <si>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</si>
  <si>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</si>
  <si>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</si>
  <si>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</si>
  <si>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</si>
  <si>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</si>
  <si>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</si>
  <si>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</si>
  <si>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</si>
  <si>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</si>
  <si>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</si>
  <si>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</si>
  <si>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</si>
  <si>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</si>
  <si>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</si>
  <si>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</si>
  <si>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</si>
  <si>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</si>
  <si>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</si>
  <si>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</si>
  <si>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</si>
  <si>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</si>
  <si>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</si>
  <si>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</si>
  <si>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</si>
  <si>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</si>
  <si>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</si>
  <si>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</si>
  <si>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</si>
  <si>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</si>
  <si>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</si>
  <si>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</si>
  <si>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</si>
  <si>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</si>
  <si>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</si>
  <si>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</si>
  <si>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</si>
  <si>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</si>
  <si>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</si>
  <si>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</si>
  <si>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</si>
  <si>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</si>
  <si>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</si>
  <si>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</si>
  <si>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</si>
  <si>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</si>
  <si>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</si>
  <si>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</si>
  <si>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</si>
  <si>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</si>
  <si>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</si>
  <si>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</si>
  <si>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</si>
  <si>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</si>
  <si>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</si>
  <si>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</si>
  <si>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</si>
  <si>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</si>
  <si>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</si>
  <si>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</si>
  <si>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</si>
  <si>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</si>
  <si>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</si>
  <si>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</si>
  <si>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</si>
  <si>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</si>
  <si>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</si>
  <si>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</si>
  <si>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</si>
  <si>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</si>
  <si>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</si>
  <si>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</si>
  <si>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</si>
  <si>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</si>
  <si>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</si>
  <si>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</si>
  <si>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</si>
  <si>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</si>
  <si>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</si>
  <si>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</si>
  <si>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</si>
  <si>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</si>
  <si>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</si>
  <si>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</si>
  <si>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</si>
  <si>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</si>
  <si>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</si>
  <si>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</si>
  <si>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</si>
  <si>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</si>
  <si>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</si>
  <si>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</si>
  <si>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</si>
  <si>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</si>
  <si>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</si>
  <si>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</si>
  <si>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</si>
  <si>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</si>
  <si>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</si>
  <si>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</si>
  <si>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</si>
  <si>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</si>
  <si>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</si>
  <si>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</si>
  <si>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</si>
  <si>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</si>
  <si>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</si>
  <si>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</si>
  <si>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</si>
  <si>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</si>
  <si>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</si>
  <si>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</si>
  <si>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</si>
  <si>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</si>
  <si>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</si>
  <si>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</si>
  <si>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</si>
  <si>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</si>
  <si>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</si>
  <si>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</si>
  <si>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</si>
  <si>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</si>
  <si>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</si>
  <si>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</si>
  <si>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</si>
  <si>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</si>
  <si>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</si>
  <si>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</si>
  <si>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</si>
  <si>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</si>
  <si>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</si>
  <si>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</si>
  <si>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</si>
  <si>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</si>
  <si>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</si>
  <si>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</si>
  <si>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</si>
  <si>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</si>
  <si>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</si>
  <si>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</si>
  <si>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</si>
  <si>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</si>
  <si>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</si>
  <si>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</si>
  <si>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</si>
  <si>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</si>
  <si>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</si>
  <si>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</si>
  <si>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</si>
  <si>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</si>
  <si>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</si>
  <si>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</si>
  <si>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</si>
  <si>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</si>
  <si>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</si>
  <si>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</si>
  <si>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</si>
  <si>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</si>
  <si>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</si>
  <si>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</si>
  <si>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</si>
  <si>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</si>
  <si>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</si>
  <si>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</si>
  <si>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</si>
  <si>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</si>
  <si>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</si>
  <si>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</si>
  <si>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</si>
  <si>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</si>
  <si>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</si>
  <si>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</si>
  <si>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</si>
  <si>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</si>
  <si>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</si>
  <si>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</si>
  <si>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</si>
  <si>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</si>
  <si>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</si>
  <si>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</si>
  <si>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</si>
  <si>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</si>
  <si>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</si>
  <si>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</si>
  <si>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</si>
  <si>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</si>
  <si>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</si>
  <si>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</si>
  <si>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</si>
  <si>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</si>
  <si>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</si>
  <si>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</si>
  <si>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</si>
  <si>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</si>
  <si>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</si>
  <si>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</si>
  <si>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</si>
  <si>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</si>
  <si>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</si>
  <si>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</si>
  <si>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</si>
  <si>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</si>
  <si>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</si>
  <si>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</si>
  <si>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</si>
  <si>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</si>
  <si>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</si>
  <si>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</si>
  <si>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</si>
  <si>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</si>
  <si>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</si>
  <si>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</si>
  <si>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</si>
  <si>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</si>
  <si>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</si>
  <si>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</si>
  <si>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</si>
  <si>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</si>
  <si>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</si>
  <si>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</si>
  <si>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</si>
  <si>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</si>
  <si>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</si>
  <si>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</si>
  <si>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</si>
  <si>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</si>
  <si>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</si>
  <si>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</si>
  <si>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</si>
  <si>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</si>
  <si>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</si>
  <si>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</si>
  <si>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</si>
  <si>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</si>
  <si>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</si>
  <si>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</si>
  <si>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</si>
  <si>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</si>
  <si>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</si>
  <si>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</si>
  <si>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</si>
  <si>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</si>
  <si>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</si>
  <si>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</si>
  <si>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</si>
  <si>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</si>
  <si>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</si>
  <si>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</si>
  <si>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</si>
  <si>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</si>
  <si>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</si>
  <si>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</si>
  <si>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</si>
  <si>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</si>
  <si>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</si>
  <si>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</si>
  <si>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</si>
  <si>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</si>
  <si>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</si>
  <si>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</si>
  <si>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</si>
  <si>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</si>
  <si>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</si>
  <si>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</si>
  <si>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</si>
  <si>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</si>
  <si>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</si>
  <si>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</si>
  <si>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</si>
  <si>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</si>
  <si>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</si>
  <si>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</si>
  <si>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</si>
  <si>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</si>
  <si>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</si>
  <si>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</si>
  <si>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</si>
  <si>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</si>
  <si>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</si>
  <si>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</si>
  <si>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</si>
  <si>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</si>
  <si>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</si>
  <si>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</si>
  <si>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</si>
  <si>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</si>
  <si>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</si>
  <si>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</si>
  <si>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</si>
  <si>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</si>
  <si>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</si>
  <si>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</si>
  <si>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</si>
  <si>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</si>
  <si>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</si>
  <si>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</si>
  <si>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</si>
  <si>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</si>
  <si>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</si>
  <si>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</si>
  <si>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</si>
  <si>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</si>
  <si>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</si>
  <si>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</si>
  <si>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</si>
  <si>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</si>
  <si>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</si>
  <si>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</si>
  <si>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</si>
  <si>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</si>
  <si>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</si>
  <si>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</si>
  <si>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</si>
  <si>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</si>
  <si>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</si>
  <si>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</si>
  <si>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</si>
  <si>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</si>
  <si>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</si>
  <si>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</si>
  <si>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</si>
  <si>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</si>
  <si>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</si>
  <si>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</si>
  <si>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</si>
  <si>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</si>
  <si>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</si>
  <si>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</si>
  <si>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</si>
  <si>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</si>
  <si>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</si>
  <si>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</si>
  <si>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</si>
  <si>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</si>
  <si>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</si>
  <si>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</si>
  <si>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</si>
  <si>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</si>
  <si>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</si>
  <si>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</si>
  <si>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</si>
  <si>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</si>
  <si>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</si>
  <si>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</si>
  <si>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</si>
  <si>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</si>
  <si>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</si>
  <si>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</si>
  <si>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</si>
  <si>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</si>
  <si>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</si>
  <si>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</si>
  <si>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</si>
  <si>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</si>
  <si>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</si>
  <si>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</si>
  <si>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</si>
  <si>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</si>
  <si>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</si>
  <si>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</si>
  <si>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</si>
  <si>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</si>
  <si>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</si>
  <si>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</si>
  <si>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</si>
  <si>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</si>
  <si>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</si>
  <si>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</si>
  <si>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</si>
  <si>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</si>
  <si>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</si>
  <si>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</si>
  <si>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</si>
  <si>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</si>
  <si>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</si>
  <si>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</si>
  <si>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</si>
  <si>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</si>
  <si>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</si>
  <si>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</si>
  <si>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</si>
  <si>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</si>
  <si>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</si>
  <si>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</si>
  <si>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</si>
  <si>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</si>
  <si>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</si>
  <si>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</si>
  <si>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</si>
  <si>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</si>
  <si>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</si>
  <si>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</si>
  <si>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</si>
  <si>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</si>
  <si>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</si>
  <si>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</si>
  <si>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</si>
  <si>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</si>
  <si>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</si>
  <si>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</si>
  <si>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</si>
  <si>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</si>
  <si>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</si>
  <si>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</si>
  <si>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</si>
  <si>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</si>
  <si>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</si>
  <si>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</si>
  <si>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</si>
  <si>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</si>
  <si>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</si>
  <si>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</si>
  <si>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</si>
  <si>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</si>
  <si>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</si>
  <si>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</si>
  <si>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</si>
  <si>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</si>
  <si>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</si>
  <si>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</si>
  <si>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</si>
  <si>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</si>
  <si>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</si>
  <si>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</si>
  <si>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</si>
  <si>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</si>
  <si>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</si>
  <si>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</si>
  <si>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</si>
  <si>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</si>
  <si>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</si>
  <si>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</si>
  <si>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</si>
  <si>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</si>
  <si>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</si>
  <si>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</si>
  <si>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</si>
  <si>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</si>
  <si>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</si>
  <si>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</si>
  <si>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</si>
  <si>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</si>
  <si>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</si>
  <si>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</si>
  <si>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</si>
  <si>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</si>
  <si>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</si>
  <si>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</si>
  <si>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</si>
  <si>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</si>
  <si>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</si>
  <si>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</si>
  <si>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</si>
  <si>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</si>
  <si>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</si>
  <si>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</si>
  <si>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</si>
  <si>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</si>
  <si>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</si>
  <si>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</si>
  <si>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</si>
  <si>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</si>
  <si>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</si>
  <si>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</si>
  <si>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</si>
  <si>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</si>
  <si>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</si>
  <si>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</si>
  <si>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</si>
  <si>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</si>
  <si>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</si>
  <si>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</si>
  <si>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</si>
  <si>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</si>
  <si>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</si>
  <si>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</si>
  <si>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</si>
  <si>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</si>
  <si>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</si>
  <si>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</si>
  <si>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</si>
  <si>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</si>
  <si>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</si>
  <si>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</si>
  <si>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</si>
  <si>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</si>
  <si>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</si>
  <si>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</si>
  <si>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</si>
  <si>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</si>
  <si>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</si>
  <si>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</si>
  <si>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</si>
  <si>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</si>
  <si>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</si>
  <si>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</si>
  <si>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</si>
  <si>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</si>
  <si>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</si>
  <si>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</si>
  <si>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</si>
  <si>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</si>
  <si>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</si>
  <si>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</si>
  <si>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</si>
  <si>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</si>
  <si>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</si>
  <si>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</si>
  <si>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</si>
  <si>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</si>
  <si>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</si>
  <si>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</si>
  <si>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</si>
  <si>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</si>
  <si>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</si>
  <si>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</si>
  <si>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</si>
  <si>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</si>
  <si>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</si>
  <si>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</si>
  <si>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</si>
  <si>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</si>
  <si>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</si>
  <si>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</si>
  <si>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</si>
  <si>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</si>
  <si>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</si>
  <si>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</si>
  <si>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</si>
  <si>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</si>
  <si>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</si>
  <si>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</si>
  <si>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</si>
  <si>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</si>
  <si>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</si>
  <si>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</si>
  <si>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</si>
  <si>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</si>
  <si>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</si>
  <si>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</si>
  <si>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</si>
  <si>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</si>
  <si>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</si>
  <si>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</si>
  <si>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</si>
  <si>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</si>
  <si>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</si>
  <si>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</si>
  <si>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</si>
  <si>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</si>
  <si>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</si>
  <si>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</si>
  <si>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</si>
  <si>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</si>
  <si>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</si>
  <si>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</si>
  <si>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</si>
  <si>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</si>
  <si>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</si>
  <si>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</si>
  <si>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</si>
  <si>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</si>
  <si>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</si>
  <si>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</si>
  <si>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</si>
  <si>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</si>
  <si>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</si>
  <si>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</si>
  <si>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</si>
  <si>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</si>
  <si>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</si>
  <si>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</si>
  <si>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</si>
  <si>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</si>
  <si>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</si>
  <si>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</si>
  <si>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</si>
  <si>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</si>
  <si>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</si>
  <si>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</si>
  <si>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</si>
  <si>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</si>
  <si>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</si>
  <si>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</si>
  <si>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</si>
  <si>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</si>
  <si>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</si>
  <si>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</si>
  <si>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</si>
  <si>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</si>
  <si>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</si>
  <si>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</si>
  <si>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</si>
  <si>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</si>
  <si>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</si>
  <si>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</si>
  <si>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</si>
  <si>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</si>
  <si>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</si>
  <si>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</si>
  <si>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</si>
  <si>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</si>
  <si>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</si>
  <si>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</si>
  <si>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</si>
  <si>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</si>
  <si>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</si>
  <si>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</si>
  <si>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</si>
  <si>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</si>
  <si>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</si>
  <si>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</si>
  <si>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</si>
  <si>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</si>
  <si>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</si>
  <si>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</si>
  <si>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</si>
  <si>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</si>
  <si>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</si>
  <si>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</si>
  <si>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</si>
  <si>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</si>
  <si>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</si>
  <si>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</si>
  <si>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</si>
  <si>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</si>
  <si>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</si>
  <si>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</si>
  <si>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</si>
  <si>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</si>
  <si>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</si>
  <si>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</si>
  <si>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</si>
  <si>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</si>
  <si>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</si>
  <si>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</si>
  <si>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</si>
  <si>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</si>
  <si>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</si>
  <si>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</si>
  <si>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</si>
  <si>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</si>
  <si>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</si>
  <si>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</si>
  <si>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</si>
  <si>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</si>
  <si>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</si>
  <si>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</si>
  <si>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</si>
  <si>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</si>
  <si>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</si>
  <si>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</si>
  <si>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</si>
  <si>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</si>
  <si>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</si>
  <si>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</si>
  <si>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</si>
  <si>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</si>
  <si>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</si>
  <si>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</si>
  <si>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</si>
  <si>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</si>
  <si>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</si>
  <si>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</si>
  <si>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</si>
  <si>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</si>
  <si>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</si>
  <si>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</si>
  <si>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</si>
  <si>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</si>
  <si>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</si>
  <si>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</si>
  <si>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</si>
  <si>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</si>
  <si>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</si>
  <si>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</si>
  <si>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</si>
  <si>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</si>
  <si>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</si>
  <si>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</si>
  <si>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</si>
  <si>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</si>
  <si>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</si>
  <si>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</si>
  <si>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</si>
  <si>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</si>
  <si>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</si>
  <si>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</si>
  <si>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</si>
  <si>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</si>
  <si>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</si>
  <si>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</si>
  <si>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</si>
  <si>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</si>
  <si>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</si>
  <si>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</si>
  <si>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</si>
  <si>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</si>
  <si>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</si>
  <si>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</si>
  <si>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</si>
  <si>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</si>
  <si>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</si>
  <si>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</si>
  <si>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</si>
  <si>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</si>
  <si>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</si>
  <si>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</si>
  <si>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</si>
  <si>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</si>
  <si>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</si>
  <si>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</si>
  <si>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</si>
  <si>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</si>
  <si>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</si>
  <si>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</si>
  <si>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</si>
  <si>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</si>
  <si>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</si>
  <si>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</si>
  <si>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</si>
  <si>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</si>
  <si>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</si>
  <si>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</si>
  <si>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</si>
  <si>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</si>
  <si>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</si>
  <si>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</si>
  <si>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</si>
  <si>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</si>
  <si>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</si>
  <si>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</si>
  <si>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</si>
  <si>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</si>
  <si>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</si>
  <si>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</si>
  <si>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</si>
  <si>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</si>
  <si>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</si>
  <si>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</si>
  <si>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</si>
  <si>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</si>
  <si>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</si>
  <si>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</si>
  <si>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</si>
  <si>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</si>
  <si>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</si>
  <si>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</si>
  <si>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</si>
  <si>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</si>
  <si>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</si>
  <si>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</si>
  <si>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</si>
  <si>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</si>
  <si>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</si>
  <si>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</si>
  <si>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</si>
  <si>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</si>
  <si>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</si>
  <si>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</si>
  <si>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</si>
  <si>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</si>
  <si>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</si>
  <si>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</si>
  <si>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</si>
  <si>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</si>
  <si>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</si>
  <si>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</si>
  <si>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</si>
  <si>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</si>
  <si>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</si>
  <si>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</si>
  <si>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</si>
  <si>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</si>
  <si>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</si>
  <si>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</si>
  <si>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</si>
  <si>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</si>
  <si>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</si>
  <si>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</si>
  <si>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</si>
  <si>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</si>
  <si>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</si>
  <si>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</si>
  <si>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</si>
  <si>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</si>
  <si>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</si>
  <si>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</si>
  <si>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</si>
  <si>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</si>
  <si>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</si>
  <si>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</si>
  <si>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</si>
  <si>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</si>
  <si>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</si>
  <si>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</si>
  <si>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</si>
  <si>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</si>
  <si>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</si>
  <si>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</si>
  <si>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</si>
  <si>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</si>
  <si>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</si>
  <si>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</si>
  <si>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</si>
  <si>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</si>
  <si>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</si>
  <si>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</si>
  <si>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</si>
  <si>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</si>
  <si>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</si>
  <si>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</si>
  <si>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</si>
  <si>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</si>
  <si>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</si>
  <si>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</si>
  <si>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</si>
  <si>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</si>
  <si>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</si>
  <si>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</si>
  <si>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</si>
  <si>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</si>
  <si>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</si>
  <si>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</si>
  <si>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</si>
  <si>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</si>
  <si>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</si>
  <si>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</si>
  <si>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</si>
  <si>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</si>
  <si>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</si>
  <si>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</si>
  <si>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</si>
  <si>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</si>
  <si>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</si>
  <si>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</si>
  <si>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</si>
  <si>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</si>
  <si>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</si>
  <si>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</si>
  <si>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</si>
  <si>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</si>
  <si>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</si>
  <si>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</si>
  <si>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</si>
  <si>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</si>
  <si>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</si>
  <si>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</si>
  <si>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</si>
  <si>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</si>
  <si>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</si>
  <si>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</si>
  <si>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</si>
  <si>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</si>
  <si>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</si>
  <si>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</si>
  <si>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</si>
  <si>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</si>
  <si>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</si>
  <si>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</si>
  <si>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</si>
  <si>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</si>
  <si>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</si>
  <si>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</si>
  <si>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</si>
  <si>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</si>
  <si>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</si>
  <si>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</si>
  <si>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</si>
  <si>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</si>
  <si>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</si>
  <si>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</si>
  <si>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</si>
  <si>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</si>
  <si>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</si>
  <si>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</si>
  <si>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</si>
  <si>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</si>
  <si>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</si>
  <si>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</si>
  <si>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</si>
  <si>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</si>
  <si>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</si>
  <si>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</si>
  <si>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</si>
  <si>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</si>
  <si>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</si>
  <si>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</si>
  <si>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</si>
  <si>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</si>
  <si>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</si>
  <si>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</si>
  <si>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</si>
  <si>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</si>
  <si>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</si>
  <si>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</si>
  <si>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</si>
  <si>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</si>
  <si>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</si>
  <si>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</si>
  <si>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</si>
  <si>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</si>
  <si>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</si>
  <si>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</si>
  <si>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</si>
  <si>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</si>
  <si>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</si>
  <si>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</si>
  <si>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</si>
  <si>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</si>
  <si>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</si>
  <si>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</si>
  <si>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</si>
  <si>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</si>
  <si>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</si>
  <si>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</si>
  <si>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</si>
  <si>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</si>
  <si>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</si>
  <si>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</si>
  <si>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</si>
  <si>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</si>
  <si>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</si>
  <si>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</si>
  <si>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</si>
  <si>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</si>
  <si>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</si>
  <si>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</si>
  <si>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</si>
  <si>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</si>
  <si>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</si>
  <si>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</si>
  <si>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</si>
  <si>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</si>
  <si>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</si>
  <si>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</si>
  <si>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</si>
  <si>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</si>
  <si>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</si>
  <si>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</si>
  <si>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</si>
  <si>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</si>
  <si>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</si>
  <si>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</si>
  <si>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</si>
  <si>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</si>
  <si>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</si>
  <si>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</si>
  <si>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</si>
  <si>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</si>
  <si>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</si>
  <si>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</si>
  <si>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</si>
  <si>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</si>
  <si>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</si>
  <si>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</si>
  <si>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</si>
  <si>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</si>
  <si>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</si>
  <si>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</si>
  <si>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</si>
  <si>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</si>
  <si>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</si>
  <si>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</si>
  <si>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</si>
  <si>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</si>
  <si>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</si>
  <si>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</si>
  <si>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</si>
  <si>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</si>
  <si>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</si>
  <si>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</si>
  <si>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</si>
  <si>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</si>
  <si>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</si>
  <si>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</si>
  <si>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</si>
  <si>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</si>
  <si>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</si>
  <si>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</si>
  <si>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</si>
  <si>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</si>
  <si>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</si>
  <si>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</si>
  <si>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</si>
  <si>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</si>
  <si>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</si>
  <si>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</si>
  <si>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</si>
  <si>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</si>
  <si>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</si>
  <si>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</si>
  <si>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</si>
  <si>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</si>
  <si>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</si>
  <si>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</si>
  <si>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</si>
  <si>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</si>
  <si>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</si>
  <si>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</si>
  <si>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</si>
  <si>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</si>
  <si>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</si>
  <si>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</si>
  <si>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</si>
  <si>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</si>
  <si>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</si>
  <si>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</si>
  <si>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</si>
  <si>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</si>
  <si>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</si>
  <si>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</si>
  <si>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</si>
  <si>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</si>
  <si>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</si>
  <si>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</si>
  <si>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</si>
  <si>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</si>
  <si>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</si>
  <si>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</si>
  <si>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</si>
  <si>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</si>
  <si>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</si>
  <si>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</si>
  <si>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</si>
  <si>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</si>
  <si>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</si>
  <si>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</si>
  <si>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</si>
  <si>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</si>
  <si>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</si>
  <si>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</si>
  <si>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</si>
  <si>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</si>
  <si>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</si>
  <si>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</si>
  <si>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</si>
  <si>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</si>
  <si>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</si>
  <si>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</si>
  <si>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</si>
  <si>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</si>
  <si>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</si>
  <si>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</si>
  <si>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</si>
  <si>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</si>
  <si>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</si>
  <si>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</si>
  <si>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</si>
  <si>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</si>
  <si>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</si>
  <si>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</si>
  <si>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</si>
  <si>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</si>
  <si>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</si>
  <si>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</si>
  <si>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</si>
  <si>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</si>
  <si>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</si>
  <si>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</si>
  <si>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</si>
  <si>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</si>
  <si>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</si>
  <si>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</si>
  <si>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</si>
  <si>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</si>
  <si>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</si>
  <si>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</si>
  <si>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</si>
  <si>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</si>
  <si>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</si>
  <si>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</si>
  <si>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</si>
  <si>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</si>
  <si>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</si>
  <si>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</si>
  <si>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</si>
  <si>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</si>
  <si>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</si>
  <si>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</si>
  <si>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</si>
  <si>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</si>
  <si>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</si>
  <si>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</si>
  <si>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</si>
  <si>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</si>
  <si>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</si>
  <si>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</si>
  <si>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</si>
  <si>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</si>
  <si>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</si>
  <si>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</si>
  <si>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</si>
  <si>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</si>
  <si>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</si>
  <si>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</si>
  <si>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</si>
  <si>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</si>
  <si>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</si>
  <si>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</si>
  <si>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</si>
  <si>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</si>
  <si>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</si>
  <si>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</si>
  <si>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</si>
  <si>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</si>
  <si>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</si>
  <si>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</si>
  <si>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</si>
  <si>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</si>
  <si>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</si>
  <si>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</si>
  <si>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</si>
  <si>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</si>
  <si>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</si>
  <si>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</si>
  <si>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</si>
  <si>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</si>
  <si>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</si>
  <si>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</si>
  <si>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</si>
  <si>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</si>
  <si>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</si>
  <si>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</si>
  <si>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</si>
  <si>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</si>
  <si>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</si>
  <si>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</si>
  <si>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</si>
  <si>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</si>
  <si>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</si>
  <si>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</si>
  <si>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</si>
  <si>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</si>
  <si>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</si>
  <si>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</si>
  <si>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</si>
  <si>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</si>
  <si>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</si>
  <si>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</si>
  <si>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</si>
  <si>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</si>
  <si>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</si>
  <si>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</si>
  <si>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</si>
  <si>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</si>
  <si>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</si>
  <si>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</si>
  <si>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</si>
  <si>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</si>
  <si>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</si>
  <si>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</si>
  <si>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</si>
  <si>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</si>
  <si>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</si>
  <si>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</si>
  <si>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</si>
  <si>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</si>
  <si>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</si>
  <si>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</si>
  <si>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</si>
  <si>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</si>
  <si>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</si>
  <si>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</si>
  <si>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</si>
  <si>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</si>
  <si>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</si>
  <si>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</si>
  <si>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</si>
  <si>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</si>
  <si>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</si>
  <si>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</si>
  <si>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</si>
  <si>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</si>
  <si>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</si>
  <si>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</si>
  <si>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</si>
  <si>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</si>
  <si>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</si>
  <si>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</si>
  <si>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</si>
  <si>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</si>
  <si>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</si>
  <si>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</si>
  <si>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</si>
  <si>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</si>
  <si>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</si>
  <si>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</si>
  <si>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</si>
  <si>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</si>
  <si>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</si>
  <si>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</si>
  <si>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</si>
  <si>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</si>
  <si>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</si>
  <si>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</si>
  <si>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</si>
  <si>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</si>
  <si>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</si>
  <si>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</si>
  <si>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</si>
  <si>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</si>
  <si>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</si>
  <si>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</si>
  <si>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</si>
  <si>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</si>
  <si>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</si>
  <si>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</si>
  <si>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</si>
  <si>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</si>
  <si>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</si>
  <si>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</si>
  <si>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</si>
  <si>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</si>
  <si>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</si>
  <si>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</si>
  <si>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</si>
  <si>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</si>
  <si>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</si>
  <si>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</si>
  <si>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</si>
  <si>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</si>
  <si>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</si>
  <si>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</si>
  <si>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</si>
  <si>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</si>
  <si>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</si>
  <si>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</si>
  <si>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</si>
  <si>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</si>
  <si>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</si>
  <si>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</si>
  <si>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</si>
  <si>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</si>
  <si>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</si>
  <si>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</si>
  <si>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</si>
  <si>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</si>
  <si>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</si>
  <si>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</si>
  <si>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</si>
  <si>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</si>
  <si>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</si>
  <si>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</si>
  <si>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</si>
  <si>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</si>
  <si>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</si>
  <si>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</si>
  <si>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</si>
  <si>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</si>
  <si>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</si>
  <si>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</si>
  <si>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</si>
  <si>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</si>
  <si>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</si>
  <si>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</si>
  <si>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</si>
  <si>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</si>
  <si>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</si>
  <si>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</si>
  <si>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</si>
  <si>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</si>
  <si>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</si>
  <si>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</si>
  <si>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</si>
  <si>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</si>
  <si>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</si>
  <si>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</si>
  <si>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</si>
  <si>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</si>
  <si>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</si>
  <si>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</si>
  <si>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</si>
  <si>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</si>
  <si>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</si>
  <si>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</si>
  <si>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</si>
  <si>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</si>
  <si>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</si>
  <si>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</si>
  <si>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</si>
  <si>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</si>
  <si>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</si>
  <si>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</si>
  <si>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</si>
  <si>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</si>
  <si>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</si>
  <si>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</si>
  <si>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</si>
  <si>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</si>
  <si>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</si>
  <si>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</si>
  <si>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</si>
  <si>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</si>
  <si>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</si>
  <si>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</si>
  <si>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</si>
  <si>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</si>
  <si>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</si>
  <si>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</si>
  <si>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</si>
  <si>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</si>
  <si>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</si>
  <si>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</si>
  <si>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</si>
  <si>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</si>
  <si>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</si>
  <si>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</si>
  <si>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</si>
  <si>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</si>
  <si>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</si>
  <si>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</si>
  <si>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</si>
  <si>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</si>
  <si>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</si>
  <si>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</si>
  <si>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</si>
  <si>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</si>
  <si>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</si>
  <si>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</si>
  <si>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</si>
  <si>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</si>
  <si>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</si>
  <si>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</si>
  <si>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</si>
  <si>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</si>
  <si>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</si>
  <si>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</si>
  <si>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</si>
  <si>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</si>
  <si>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</si>
  <si>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</si>
  <si>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</si>
  <si>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</si>
  <si>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</si>
  <si>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</si>
  <si>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</si>
  <si>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</si>
  <si>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</si>
  <si>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</si>
  <si>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</si>
  <si>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</si>
  <si>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</si>
  <si>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</si>
  <si>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</si>
  <si>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</si>
  <si>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</si>
  <si>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</si>
  <si>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</si>
  <si>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</si>
  <si>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</si>
  <si>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</si>
  <si>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</si>
  <si>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</si>
  <si>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</si>
  <si>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</si>
  <si>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</si>
  <si>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</si>
  <si>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</si>
  <si>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</si>
  <si>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</si>
  <si>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</si>
  <si>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</si>
  <si>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</si>
  <si>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</si>
  <si>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</si>
  <si>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</si>
  <si>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</si>
  <si>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</si>
  <si>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</si>
  <si>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</si>
  <si>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</si>
  <si>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</si>
  <si>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</si>
  <si>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</si>
  <si>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</si>
  <si>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</si>
  <si>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</si>
  <si>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</si>
  <si>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</si>
  <si>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</si>
  <si>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</si>
  <si>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</si>
  <si>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</si>
  <si>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</si>
  <si>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</si>
  <si>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</si>
  <si>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</si>
  <si>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</si>
  <si>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</si>
  <si>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</si>
  <si>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</si>
  <si>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</si>
  <si>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</si>
  <si>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</si>
  <si>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</si>
  <si>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</si>
  <si>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</si>
  <si>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</si>
  <si>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</si>
  <si>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</si>
  <si>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</si>
  <si>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</si>
  <si>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</si>
  <si>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</si>
  <si>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</si>
  <si>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</si>
  <si>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</si>
  <si>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</si>
  <si>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</si>
  <si>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</si>
  <si>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</si>
  <si>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</si>
  <si>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</si>
  <si>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</si>
  <si>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</si>
  <si>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</si>
  <si>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</si>
  <si>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</si>
  <si>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</si>
  <si>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</si>
  <si>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</si>
  <si>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</si>
  <si>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</si>
  <si>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</si>
  <si>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</si>
  <si>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</si>
  <si>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</si>
  <si>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</si>
  <si>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</si>
  <si>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</si>
  <si>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</si>
  <si>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</si>
  <si>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</si>
  <si>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</si>
  <si>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</si>
  <si>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</si>
  <si>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</si>
  <si>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</si>
  <si>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</si>
  <si>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</si>
  <si>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</si>
  <si>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</si>
  <si>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</si>
  <si>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</si>
  <si>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</si>
  <si>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</si>
  <si>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</si>
  <si>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</si>
  <si>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</si>
  <si>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</si>
  <si>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</si>
  <si>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</si>
  <si>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</si>
  <si>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</si>
  <si>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</si>
  <si>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</si>
  <si>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</si>
  <si>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</si>
  <si>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</si>
  <si>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</si>
  <si>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</si>
  <si>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</si>
  <si>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</si>
  <si>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</si>
  <si>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</si>
  <si>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</si>
  <si>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</si>
  <si>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</si>
  <si>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</si>
  <si>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</si>
  <si>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</si>
  <si>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</si>
  <si>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</si>
  <si>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</si>
  <si>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</si>
  <si>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</si>
  <si>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</si>
  <si>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</si>
  <si>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</si>
  <si>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</si>
  <si>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</si>
  <si>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</si>
  <si>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</si>
  <si>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</si>
  <si>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</si>
  <si>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</si>
  <si>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</si>
  <si>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</si>
  <si>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</si>
  <si>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</si>
  <si>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</si>
  <si>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</si>
  <si>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</si>
  <si>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</si>
  <si>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</si>
  <si>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</si>
  <si>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</si>
  <si>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</si>
  <si>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</si>
  <si>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</si>
  <si>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</si>
  <si>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</si>
  <si>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</si>
  <si>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</si>
  <si>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</si>
  <si>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</si>
  <si>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</si>
  <si>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</si>
  <si>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</si>
  <si>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</si>
  <si>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</si>
  <si>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</si>
  <si>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</si>
  <si>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</si>
  <si>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</si>
  <si>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</si>
  <si>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</si>
  <si>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</si>
  <si>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</si>
  <si>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</si>
  <si>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</si>
  <si>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</si>
  <si>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</si>
  <si>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</si>
  <si>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</si>
  <si>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</si>
  <si>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</si>
  <si>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</si>
  <si>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</si>
  <si>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</si>
  <si>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</si>
  <si>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</si>
  <si>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</si>
  <si>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</si>
  <si>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</si>
  <si>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</si>
  <si>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</si>
  <si>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</si>
  <si>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</si>
  <si>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</si>
  <si>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</si>
  <si>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</si>
  <si>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</si>
  <si>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</si>
  <si>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</si>
  <si>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</si>
  <si>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</si>
  <si>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</si>
  <si>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</si>
  <si>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</si>
  <si>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</si>
  <si>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</si>
  <si>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</si>
  <si>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</si>
  <si>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</si>
  <si>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</si>
  <si>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</si>
  <si>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</si>
  <si>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</si>
  <si>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</si>
  <si>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</si>
  <si>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</si>
  <si>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</si>
  <si>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</si>
  <si>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</si>
  <si>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</si>
  <si>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</si>
  <si>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</si>
  <si>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</si>
  <si>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</si>
  <si>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</si>
  <si>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</si>
  <si>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</si>
  <si>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</si>
  <si>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</si>
  <si>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</si>
  <si>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</si>
  <si>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</si>
  <si>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</si>
  <si>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</si>
  <si>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</si>
  <si>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</si>
  <si>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</si>
  <si>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</si>
  <si>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</si>
  <si>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</si>
  <si>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</si>
  <si>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</si>
  <si>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</si>
  <si>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</si>
  <si>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</si>
  <si>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</si>
  <si>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</si>
  <si>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</si>
  <si>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</si>
  <si>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</si>
  <si>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</si>
  <si>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</si>
  <si>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</si>
  <si>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</si>
  <si>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</si>
  <si>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</si>
  <si>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</si>
  <si>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</si>
  <si>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</si>
  <si>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</si>
  <si>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</si>
  <si>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</si>
  <si>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</si>
  <si>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</si>
  <si>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</si>
  <si>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</si>
  <si>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</si>
  <si>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</si>
  <si>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</si>
  <si>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</si>
  <si>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</si>
  <si>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</si>
  <si>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</si>
  <si>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</si>
  <si>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</si>
  <si>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</si>
  <si>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</si>
  <si>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</si>
  <si>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</si>
  <si>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</si>
  <si>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</si>
  <si>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</si>
  <si>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</si>
  <si>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</si>
  <si>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</si>
  <si>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</si>
  <si>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</si>
  <si>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</si>
  <si>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</si>
  <si>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</si>
  <si>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</si>
  <si>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</si>
  <si>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</si>
  <si>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</si>
  <si>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</si>
  <si>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</si>
  <si>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</si>
  <si>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</si>
  <si>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</si>
  <si>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</si>
  <si>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</si>
  <si>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</si>
  <si>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</si>
  <si>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</si>
  <si>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</si>
  <si>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</si>
  <si>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</si>
  <si>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</si>
  <si>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</si>
  <si>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</si>
  <si>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</si>
  <si>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</si>
  <si>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</si>
  <si>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</si>
  <si>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</si>
  <si>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</si>
  <si>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</si>
  <si>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</si>
  <si>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</si>
  <si>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</si>
  <si>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</si>
  <si>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</si>
  <si>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</si>
  <si>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</si>
  <si>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</si>
  <si>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</si>
  <si>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</si>
  <si>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</si>
  <si>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</si>
  <si>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</si>
  <si>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</si>
  <si>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</si>
  <si>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</si>
  <si>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</si>
  <si>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</si>
  <si>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</si>
  <si>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</si>
  <si>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</si>
  <si>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</si>
  <si>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</si>
  <si>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</si>
  <si>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</si>
  <si>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</si>
  <si>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</si>
  <si>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</si>
  <si>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</si>
  <si>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</si>
  <si>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</si>
  <si>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</si>
  <si>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</si>
  <si>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</si>
  <si>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</si>
  <si>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</si>
  <si>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</si>
  <si>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</si>
  <si>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</si>
  <si>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</si>
  <si>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</si>
  <si>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</si>
  <si>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</si>
  <si>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</si>
  <si>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</si>
  <si>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</si>
  <si>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</si>
  <si>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</si>
  <si>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</si>
  <si>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</si>
  <si>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</si>
  <si>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</si>
  <si>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</si>
  <si>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</si>
  <si>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</si>
  <si>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</si>
  <si>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</si>
  <si>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</si>
  <si>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</si>
  <si>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</si>
  <si>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</si>
  <si>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</si>
  <si>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</si>
  <si>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</si>
  <si>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</si>
  <si>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</si>
  <si>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</si>
  <si>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</si>
  <si>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</si>
  <si>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</si>
  <si>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</si>
  <si>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</si>
  <si>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</si>
  <si>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</si>
  <si>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</si>
  <si>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</si>
  <si>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</si>
  <si>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</si>
  <si>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</si>
  <si>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</si>
  <si>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</si>
  <si>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</si>
  <si>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</si>
  <si>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</si>
  <si>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</si>
  <si>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</si>
  <si>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</si>
  <si>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</si>
  <si>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</si>
  <si>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</si>
  <si>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</si>
  <si>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</si>
  <si>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</si>
  <si>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</si>
  <si>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</si>
  <si>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</si>
  <si>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</si>
  <si>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</si>
  <si>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</si>
  <si>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</si>
  <si>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</si>
  <si>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</si>
  <si>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</si>
  <si>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</si>
  <si>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</si>
  <si>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</si>
  <si>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</si>
  <si>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</si>
  <si>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</si>
  <si>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</si>
  <si>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</si>
  <si>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</si>
  <si>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</si>
  <si>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</si>
  <si>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</si>
  <si>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</si>
  <si>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</si>
  <si>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</si>
  <si>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</si>
  <si>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</si>
  <si>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</si>
  <si>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</si>
  <si>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</si>
  <si>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</si>
  <si>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</si>
  <si>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</si>
  <si>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</si>
  <si>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</si>
  <si>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</si>
  <si>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</si>
  <si>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</si>
  <si>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</si>
  <si>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</si>
  <si>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</si>
  <si>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</si>
  <si>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</si>
  <si>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</si>
  <si>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</si>
  <si>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</si>
  <si>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</si>
  <si>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</si>
  <si>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</si>
  <si>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</si>
  <si>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</si>
  <si>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</si>
  <si>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</si>
  <si>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</si>
  <si>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</si>
  <si>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</si>
  <si>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</si>
  <si>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</si>
  <si>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</si>
  <si>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</si>
  <si>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</si>
  <si>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</si>
  <si>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</si>
  <si>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</si>
  <si>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</si>
  <si>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</si>
  <si>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</si>
  <si>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</si>
  <si>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</si>
  <si>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</si>
  <si>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</si>
  <si>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</si>
  <si>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</si>
  <si>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</si>
  <si>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</si>
  <si>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</si>
  <si>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</si>
  <si>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</si>
  <si>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</si>
  <si>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</si>
  <si>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</si>
  <si>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</si>
  <si>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</si>
  <si>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</si>
  <si>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</si>
  <si>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</si>
  <si>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</si>
  <si>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</si>
  <si>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</si>
  <si>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</si>
  <si>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</si>
  <si>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</si>
  <si>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</si>
  <si>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</si>
  <si>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</si>
  <si>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</si>
  <si>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</si>
  <si>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</si>
  <si>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</si>
  <si>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</si>
  <si>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</si>
  <si>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</si>
  <si>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</si>
  <si>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</si>
  <si>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</si>
  <si>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</si>
  <si>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</si>
  <si>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</si>
  <si>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</si>
  <si>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</si>
  <si>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</si>
  <si>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</si>
  <si>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</si>
  <si>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</si>
  <si>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</si>
  <si>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</si>
  <si>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</si>
  <si>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</si>
  <si>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</si>
  <si>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</si>
  <si>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</si>
  <si>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</si>
  <si>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</si>
  <si>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</si>
  <si>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</si>
  <si>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</si>
  <si>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</si>
  <si>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</si>
  <si>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</si>
  <si>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</si>
  <si>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</si>
  <si>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</si>
  <si>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</si>
  <si>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</si>
  <si>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</si>
  <si>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</si>
  <si>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</si>
  <si>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</si>
  <si>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</si>
  <si>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</si>
  <si>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</si>
  <si>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</si>
  <si>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</si>
  <si>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</si>
  <si>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</si>
  <si>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</si>
  <si>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</si>
  <si>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</si>
  <si>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</si>
  <si>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</si>
  <si>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</si>
  <si>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</si>
  <si>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</si>
  <si>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</si>
  <si>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</si>
  <si>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</si>
  <si>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</si>
  <si>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</si>
  <si>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</si>
  <si>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</si>
  <si>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</si>
  <si>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</si>
  <si>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</si>
  <si>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</si>
  <si>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</si>
  <si>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</si>
  <si>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</si>
  <si>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</si>
  <si>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</si>
  <si>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</si>
  <si>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</si>
  <si>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</si>
  <si>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</si>
  <si>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</si>
  <si>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</si>
  <si>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</si>
  <si>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</si>
  <si>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</si>
  <si>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</si>
  <si>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</si>
  <si>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</si>
  <si>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</si>
  <si>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</si>
  <si>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</si>
  <si>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</si>
  <si>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</si>
  <si>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</si>
  <si>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</si>
  <si>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</si>
  <si>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</si>
  <si>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</si>
  <si>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</si>
  <si>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</si>
  <si>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</si>
  <si>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</si>
  <si>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</si>
  <si>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</si>
  <si>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</si>
  <si>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</si>
  <si>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</si>
  <si>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</si>
  <si>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</si>
  <si>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</si>
  <si>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</si>
  <si>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</si>
  <si>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</si>
  <si>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</si>
  <si>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</si>
  <si>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</si>
  <si>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</si>
  <si>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</si>
  <si>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</si>
  <si>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</si>
  <si>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</si>
  <si>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</si>
  <si>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</si>
  <si>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</si>
  <si>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</si>
  <si>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</si>
  <si>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</si>
  <si>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</si>
  <si>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</si>
  <si>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</si>
  <si>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</si>
  <si>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</si>
  <si>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</si>
  <si>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</si>
  <si>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</si>
  <si>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</si>
  <si>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</si>
  <si>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</si>
  <si>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</si>
  <si>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</si>
  <si>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</si>
  <si>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</si>
  <si>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</si>
  <si>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</si>
  <si>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</si>
  <si>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</si>
  <si>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</si>
  <si>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</si>
  <si>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</si>
  <si>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</si>
  <si>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</si>
  <si>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</si>
  <si>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</si>
  <si>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</si>
  <si>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</si>
  <si>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</si>
  <si>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</si>
  <si>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</si>
  <si>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</si>
  <si>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</si>
  <si>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</si>
  <si>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</si>
  <si>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</si>
  <si>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</si>
  <si>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</si>
  <si>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</si>
  <si>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</si>
  <si>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</si>
  <si>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</si>
  <si>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</si>
  <si>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</si>
  <si>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</si>
  <si>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</si>
  <si>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</si>
  <si>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</si>
  <si>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</si>
  <si>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</si>
  <si>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</si>
  <si>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</si>
  <si>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</si>
  <si>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</si>
  <si>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</si>
  <si>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</si>
  <si>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</si>
  <si>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</si>
  <si>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</si>
  <si>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</si>
  <si>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</si>
  <si>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</si>
  <si>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</si>
  <si>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</si>
  <si>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</si>
  <si>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</si>
  <si>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</si>
  <si>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</si>
  <si>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</si>
  <si>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</si>
  <si>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</si>
  <si>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</si>
  <si>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</si>
  <si>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</si>
  <si>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</si>
  <si>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</si>
  <si>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</si>
  <si>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</si>
  <si>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</si>
  <si>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</si>
  <si>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</si>
  <si>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</si>
  <si>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</si>
  <si>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</si>
  <si>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</si>
  <si>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</si>
  <si>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</si>
  <si>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</si>
  <si>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</si>
  <si>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</si>
  <si>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</si>
  <si>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</si>
  <si>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</si>
  <si>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</si>
  <si>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</si>
  <si>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</si>
  <si>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</si>
  <si>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</si>
  <si>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</si>
  <si>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</si>
  <si>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</si>
  <si>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</si>
  <si>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</si>
  <si>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</si>
  <si>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</si>
  <si>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</si>
  <si>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</si>
  <si>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</si>
  <si>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</si>
  <si>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</si>
  <si>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</si>
  <si>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</si>
  <si>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</si>
  <si>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</si>
  <si>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</si>
  <si>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</si>
  <si>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</si>
  <si>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</si>
  <si>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</si>
  <si>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</si>
  <si>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</si>
  <si>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</si>
  <si>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</si>
  <si>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</si>
  <si>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</si>
  <si>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</si>
  <si>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</si>
  <si>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</si>
  <si>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</si>
  <si>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</si>
  <si>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</si>
  <si>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</si>
  <si>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</si>
  <si>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</si>
  <si>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</si>
  <si>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</si>
  <si>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</si>
  <si>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</si>
  <si>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</si>
  <si>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</si>
  <si>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</si>
  <si>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</si>
  <si>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</si>
  <si>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</si>
  <si>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</si>
  <si>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</si>
  <si>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</si>
  <si>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</si>
  <si>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</si>
  <si>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</si>
  <si>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</si>
  <si>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</si>
  <si>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</si>
  <si>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</si>
  <si>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</si>
  <si>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</si>
  <si>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</si>
  <si>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</si>
  <si>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</si>
  <si>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</si>
  <si>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</si>
  <si>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</si>
  <si>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</si>
  <si>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</si>
  <si>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</si>
  <si>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</si>
  <si>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</si>
  <si>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</si>
  <si>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</si>
  <si>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</si>
  <si>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</si>
  <si>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</si>
  <si>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</si>
  <si>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</si>
  <si>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</si>
  <si>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</si>
  <si>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</si>
  <si>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</si>
  <si>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</si>
  <si>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</si>
  <si>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</si>
  <si>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</si>
  <si>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</si>
  <si>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</si>
  <si>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</si>
  <si>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</si>
  <si>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</si>
  <si>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</si>
  <si>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</si>
  <si>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</si>
  <si>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</si>
  <si>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</si>
  <si>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</si>
  <si>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</si>
  <si>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</si>
  <si>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</si>
  <si>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</si>
  <si>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</si>
  <si>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</si>
  <si>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</si>
  <si>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</si>
  <si>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</si>
  <si>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</si>
  <si>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</si>
  <si>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</si>
  <si>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</si>
  <si>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</si>
  <si>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</si>
  <si>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</si>
  <si>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</si>
  <si>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</si>
  <si>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</si>
  <si>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</si>
  <si>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</si>
  <si>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</si>
  <si>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</si>
  <si>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</si>
  <si>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</si>
  <si>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</si>
  <si>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</si>
  <si>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</si>
  <si>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</si>
  <si>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</si>
  <si>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</si>
  <si>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</si>
  <si>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</si>
  <si>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</si>
  <si>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</si>
  <si>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</si>
  <si>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</si>
  <si>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</si>
  <si>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</si>
  <si>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</si>
  <si>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</si>
  <si>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</si>
  <si>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</si>
  <si>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</si>
  <si>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</si>
  <si>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</si>
  <si>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</si>
  <si>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</si>
  <si>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</si>
  <si>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</si>
  <si>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</si>
  <si>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</si>
  <si>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</si>
  <si>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</si>
  <si>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</si>
  <si>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</si>
  <si>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</si>
  <si>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</si>
  <si>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</si>
  <si>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</si>
  <si>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</si>
  <si>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</si>
  <si>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</si>
  <si>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</si>
  <si>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</si>
  <si>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</si>
  <si>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</si>
  <si>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</si>
  <si>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</si>
  <si>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</si>
  <si>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</si>
  <si>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</si>
  <si>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</si>
  <si>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</si>
  <si>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</si>
  <si>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</si>
  <si>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</si>
  <si>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</si>
  <si>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</si>
  <si>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</si>
  <si>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</si>
  <si>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</si>
  <si>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</si>
  <si>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</si>
  <si>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</si>
  <si>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</si>
  <si>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</si>
  <si>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</si>
  <si>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</si>
  <si>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</si>
  <si>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</si>
  <si>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</si>
  <si>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</si>
  <si>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</si>
  <si>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</si>
  <si>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</si>
  <si>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</si>
  <si>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</si>
  <si>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</si>
  <si>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</si>
  <si>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</si>
  <si>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</si>
  <si>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</si>
  <si>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</si>
  <si>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</si>
  <si>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</si>
  <si>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</si>
  <si>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</si>
  <si>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</si>
  <si>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</si>
  <si>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</si>
  <si>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</si>
  <si>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</si>
  <si>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</si>
  <si>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</si>
  <si>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</si>
  <si>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</si>
  <si>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</si>
  <si>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</si>
  <si>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</si>
  <si>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</si>
  <si>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</si>
  <si>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</si>
  <si>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</si>
  <si>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</si>
  <si>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</si>
  <si>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</si>
  <si>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</si>
  <si>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</si>
  <si>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</si>
  <si>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</si>
  <si>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</si>
  <si>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</si>
  <si>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</si>
  <si>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</si>
  <si>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</si>
  <si>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</si>
  <si>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</si>
  <si>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</si>
  <si>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</si>
  <si>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</si>
  <si>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</si>
  <si>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</si>
  <si>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</si>
  <si>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</si>
  <si>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</si>
  <si>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</si>
  <si>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</si>
  <si>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</si>
  <si>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</si>
  <si>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</si>
  <si>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</si>
  <si>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</si>
  <si>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</si>
  <si>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</si>
  <si>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</si>
  <si>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</si>
  <si>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</si>
  <si>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</si>
  <si>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</si>
  <si>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</si>
  <si>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</si>
  <si>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</si>
  <si>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</si>
  <si>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</si>
  <si>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</si>
  <si>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</si>
  <si>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</si>
  <si>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</si>
  <si>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</si>
  <si>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</si>
  <si>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</si>
  <si>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</si>
  <si>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</si>
  <si>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</si>
  <si>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</si>
  <si>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</si>
  <si>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</si>
  <si>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</si>
  <si>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</si>
  <si>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</si>
  <si>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</si>
  <si>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</si>
  <si>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</si>
  <si>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</si>
  <si>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</si>
  <si>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</si>
  <si>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</si>
  <si>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</si>
  <si>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</si>
  <si>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</si>
  <si>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</si>
  <si>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</si>
  <si>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</si>
  <si>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</si>
  <si>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</si>
  <si>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</si>
  <si>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</si>
  <si>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</si>
  <si>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</si>
  <si>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</si>
  <si>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</si>
  <si>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</si>
  <si>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</si>
  <si>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</si>
  <si>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</si>
  <si>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</si>
  <si>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</si>
  <si>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</si>
  <si>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</si>
  <si>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</si>
  <si>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</si>
  <si>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</si>
  <si>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</si>
  <si>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</si>
  <si>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</si>
  <si>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</si>
  <si>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</si>
  <si>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</si>
  <si>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</si>
  <si>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</si>
  <si>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</si>
  <si>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</si>
  <si>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</si>
  <si>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</si>
  <si>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</si>
  <si>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</si>
  <si>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</si>
  <si>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</si>
  <si>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</si>
  <si>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</si>
  <si>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</si>
  <si>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</si>
  <si>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</si>
  <si>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</si>
  <si>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</si>
  <si>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</si>
  <si>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</si>
  <si>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</si>
  <si>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</si>
  <si>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</si>
  <si>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</si>
  <si>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</si>
  <si>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</si>
  <si>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</si>
  <si>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</si>
  <si>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</si>
  <si>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</si>
  <si>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</si>
  <si>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</si>
  <si>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</si>
  <si>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</si>
  <si>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</si>
  <si>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</si>
  <si>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</si>
  <si>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</si>
  <si>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</si>
  <si>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</si>
  <si>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</si>
  <si>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</si>
  <si>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</si>
  <si>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</si>
  <si>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</si>
  <si>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</si>
  <si>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</si>
  <si>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</si>
  <si>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</si>
  <si>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</si>
  <si>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</si>
  <si>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</si>
  <si>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</si>
  <si>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</si>
  <si>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</si>
  <si>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</si>
  <si>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</si>
  <si>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</si>
  <si>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</si>
  <si>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</si>
  <si>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</si>
  <si>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</si>
  <si>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</si>
  <si>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</si>
  <si>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</si>
  <si>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</si>
  <si>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</si>
  <si>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</si>
  <si>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</si>
  <si>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</si>
  <si>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</si>
  <si>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</si>
  <si>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</si>
  <si>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</si>
  <si>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</si>
  <si>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</si>
  <si>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</si>
  <si>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</si>
  <si>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</si>
  <si>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</si>
  <si>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</si>
  <si>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</si>
  <si>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</si>
  <si>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</si>
  <si>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</si>
  <si>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</si>
  <si>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</si>
  <si>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</si>
  <si>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</si>
  <si>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</si>
  <si>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</si>
  <si>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</si>
  <si>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</si>
  <si>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</si>
  <si>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</si>
  <si>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</si>
  <si>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</si>
  <si>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</si>
  <si>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</si>
  <si>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</si>
  <si>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</si>
  <si>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</si>
  <si>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</si>
  <si>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</si>
  <si>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</si>
  <si>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</si>
  <si>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</si>
  <si>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</si>
  <si>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</si>
  <si>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</si>
  <si>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</si>
  <si>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</si>
  <si>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</si>
  <si>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</si>
  <si>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</si>
  <si>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</si>
  <si>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</si>
  <si>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</si>
  <si>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</si>
  <si>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</si>
  <si>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</si>
  <si>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</si>
  <si>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</si>
  <si>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</si>
  <si>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</si>
  <si>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</si>
  <si>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</si>
  <si>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</si>
  <si>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</si>
  <si>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</si>
  <si>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</si>
  <si>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</si>
  <si>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</si>
  <si>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</si>
  <si>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</si>
  <si>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</si>
  <si>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</si>
  <si>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</si>
  <si>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</si>
  <si>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</si>
  <si>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</si>
  <si>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</si>
  <si>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</si>
  <si>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</si>
  <si>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</si>
  <si>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</si>
  <si>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</si>
  <si>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</si>
  <si>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</si>
  <si>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</si>
  <si>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</si>
  <si>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</si>
  <si>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</si>
  <si>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</si>
  <si>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</si>
  <si>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</si>
  <si>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</si>
  <si>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</si>
  <si>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</si>
  <si>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</si>
  <si>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</si>
  <si>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</si>
  <si>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</si>
  <si>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</si>
  <si>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</si>
  <si>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</si>
  <si>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</si>
  <si>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</si>
  <si>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</si>
  <si>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</si>
  <si>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</si>
  <si>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</si>
  <si>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</si>
  <si>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</si>
  <si>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</si>
  <si>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</si>
  <si>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</si>
  <si>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</si>
  <si>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</si>
  <si>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</si>
  <si>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</si>
  <si>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</si>
  <si>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</si>
  <si>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</si>
  <si>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</si>
  <si>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</si>
  <si>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</si>
  <si>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</si>
  <si>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</si>
  <si>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</si>
  <si>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</si>
  <si>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</si>
  <si>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</si>
  <si>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</si>
  <si>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</si>
  <si>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</si>
  <si>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</si>
  <si>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</si>
  <si>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</si>
  <si>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</si>
  <si>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</si>
  <si>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</si>
  <si>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</si>
  <si>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</si>
  <si>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</si>
  <si>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</si>
  <si>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</si>
  <si>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</si>
  <si>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</si>
  <si>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</si>
  <si>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</si>
  <si>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</si>
  <si>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</si>
  <si>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</si>
  <si>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</si>
  <si>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</si>
  <si>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</si>
  <si>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</si>
  <si>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</si>
  <si>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</si>
  <si>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</si>
  <si>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</si>
  <si>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</si>
  <si>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</si>
  <si>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</si>
  <si>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</si>
  <si>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</si>
  <si>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</si>
  <si>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</si>
  <si>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</si>
  <si>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</si>
  <si>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</si>
  <si>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</si>
  <si>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</si>
  <si>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</si>
  <si>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</si>
  <si>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</si>
  <si>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</si>
  <si>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</si>
  <si>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</si>
  <si>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</si>
  <si>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</si>
  <si>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</si>
  <si>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</si>
  <si>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</si>
  <si>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</si>
  <si>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</si>
  <si>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</si>
  <si>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</si>
  <si>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</si>
  <si>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</si>
  <si>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</si>
  <si>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</si>
  <si>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</si>
  <si>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</si>
  <si>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</si>
  <si>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</si>
  <si>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</si>
  <si>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</si>
  <si>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</si>
  <si>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</si>
  <si>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</si>
  <si>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</si>
  <si>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</si>
  <si>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</si>
  <si>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</si>
  <si>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</si>
  <si>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</si>
  <si>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</si>
  <si>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</si>
  <si>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</si>
  <si>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</si>
  <si>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</si>
  <si>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</si>
  <si>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</si>
  <si>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</si>
  <si>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</si>
  <si>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</si>
  <si>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</si>
  <si>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</si>
  <si>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</si>
  <si>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</si>
  <si>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</si>
  <si>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</si>
  <si>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</si>
  <si>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</si>
  <si>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</si>
  <si>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</si>
  <si>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</si>
  <si>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</si>
  <si>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</si>
  <si>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</si>
  <si>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</si>
  <si>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</si>
  <si>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</si>
  <si>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</si>
  <si>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</si>
  <si>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</si>
  <si>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</si>
  <si>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</si>
  <si>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</si>
  <si>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</si>
  <si>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</si>
  <si>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</si>
  <si>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</si>
  <si>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</si>
  <si>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</si>
  <si>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</si>
  <si>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</si>
  <si>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</si>
  <si>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</si>
  <si>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</si>
  <si>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</si>
  <si>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</si>
  <si>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</si>
  <si>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</si>
  <si>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</si>
  <si>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</si>
  <si>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</si>
  <si>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</si>
  <si>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</si>
  <si>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</si>
  <si>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</si>
  <si>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</si>
  <si>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</si>
  <si>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</si>
  <si>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</si>
  <si>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</si>
  <si>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</si>
  <si>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</si>
  <si>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</si>
  <si>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</si>
  <si>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</si>
  <si>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</si>
  <si>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</si>
  <si>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</si>
  <si>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</si>
  <si>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</si>
  <si>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</si>
  <si>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</si>
  <si>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</si>
  <si>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</si>
  <si>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</si>
  <si>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</si>
  <si>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</si>
  <si>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</si>
  <si>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</si>
  <si>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</si>
  <si>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</si>
  <si>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</si>
  <si>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</si>
  <si>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</si>
  <si>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</si>
  <si>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</si>
  <si>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</si>
  <si>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</si>
  <si>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</si>
  <si>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</si>
  <si>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</si>
  <si>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</si>
  <si>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</si>
  <si>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</si>
  <si>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</si>
  <si>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</si>
  <si>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</si>
  <si>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</si>
  <si>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</si>
  <si>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</si>
  <si>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</si>
  <si>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</si>
  <si>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</si>
  <si>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</si>
  <si>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</si>
  <si>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</si>
  <si>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</si>
  <si>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</si>
  <si>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</si>
  <si>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</si>
  <si>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</si>
  <si>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</si>
  <si>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</si>
  <si>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</si>
  <si>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</si>
  <si>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</si>
  <si>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</si>
  <si>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</si>
  <si>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</si>
  <si>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</si>
  <si>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</si>
  <si>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</si>
  <si>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</si>
  <si>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</si>
  <si>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</si>
  <si>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</si>
  <si>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</si>
  <si>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</si>
  <si>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</si>
  <si>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</si>
  <si>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</si>
  <si>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</si>
  <si>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</si>
  <si>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</si>
  <si>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</si>
  <si>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</si>
  <si>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</si>
  <si>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</si>
  <si>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</si>
  <si>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</si>
  <si>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</si>
  <si>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</si>
  <si>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</si>
  <si>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</si>
  <si>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</si>
  <si>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</si>
  <si>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</si>
  <si>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</si>
  <si>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</si>
  <si>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</si>
  <si>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</si>
  <si>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</si>
  <si>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</si>
  <si>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</si>
  <si>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</si>
  <si>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</si>
  <si>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</si>
  <si>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</si>
  <si>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</si>
  <si>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</si>
  <si>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</si>
  <si>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</si>
  <si>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</si>
  <si>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</si>
  <si>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</si>
  <si>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</si>
  <si>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</si>
  <si>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</si>
  <si>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</si>
  <si>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</si>
  <si>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</si>
  <si>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</si>
  <si>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</si>
  <si>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</si>
  <si>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</si>
  <si>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</si>
  <si>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</si>
  <si>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</si>
  <si>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</si>
  <si>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</si>
  <si>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</si>
  <si>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</si>
  <si>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</si>
  <si>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</si>
  <si>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</si>
  <si>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</si>
  <si>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</si>
  <si>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</si>
  <si>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</si>
  <si>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</si>
  <si>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</si>
  <si>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</si>
  <si>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</si>
  <si>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</si>
  <si>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</si>
  <si>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</si>
  <si>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</si>
  <si>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</si>
  <si>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</si>
  <si>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</si>
  <si>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</si>
  <si>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</si>
  <si>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</si>
  <si>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</si>
  <si>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</si>
  <si>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</si>
  <si>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</si>
  <si>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</si>
  <si>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</si>
  <si>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</si>
  <si>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</si>
  <si>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</si>
  <si>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</si>
  <si>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</si>
  <si>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</si>
  <si>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</si>
  <si>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</si>
  <si>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</si>
  <si>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</si>
  <si>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</si>
  <si>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</si>
  <si>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</si>
  <si>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</si>
  <si>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</si>
  <si>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</si>
  <si>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</si>
  <si>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</si>
  <si>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</si>
  <si>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</si>
  <si>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</si>
  <si>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</si>
  <si>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</si>
  <si>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</si>
  <si>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</si>
  <si>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</si>
  <si>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</si>
  <si>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</si>
  <si>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</si>
  <si>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</si>
  <si>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</si>
  <si>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</si>
  <si>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</si>
  <si>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</si>
  <si>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</si>
  <si>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</si>
  <si>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</si>
  <si>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</si>
  <si>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</si>
  <si>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</si>
  <si>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</si>
  <si>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</si>
  <si>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</si>
  <si>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</si>
  <si>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</si>
  <si>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</si>
  <si>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</si>
  <si>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</si>
  <si>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</si>
  <si>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</si>
  <si>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</si>
  <si>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</si>
  <si>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</si>
  <si>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</si>
  <si>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</si>
  <si>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</si>
  <si>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</si>
  <si>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</si>
  <si>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</si>
  <si>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</si>
  <si>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</si>
  <si>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</si>
  <si>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</si>
  <si>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</si>
  <si>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</si>
  <si>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</si>
  <si>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</si>
  <si>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</si>
  <si>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</si>
  <si>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</si>
  <si>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</si>
  <si>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</si>
  <si>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</si>
  <si>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</si>
  <si>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</si>
  <si>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</si>
  <si>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</si>
  <si>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</si>
  <si>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</si>
  <si>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</si>
  <si>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</si>
  <si>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</si>
  <si>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</si>
  <si>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</si>
  <si>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</si>
  <si>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</si>
  <si>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</si>
  <si>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</si>
  <si>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</si>
  <si>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</si>
  <si>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</si>
  <si>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</si>
  <si>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</si>
  <si>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</si>
  <si>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</si>
  <si>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</si>
  <si>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</si>
  <si>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</si>
  <si>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</si>
  <si>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</si>
  <si>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</si>
  <si>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</si>
  <si>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</si>
  <si>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</si>
  <si>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</si>
  <si>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</si>
  <si>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</si>
  <si>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</si>
  <si>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</si>
  <si>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</si>
  <si>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</si>
  <si>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</si>
  <si>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</si>
  <si>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</si>
  <si>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</si>
  <si>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</si>
  <si>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</si>
  <si>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</si>
  <si>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</si>
  <si>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</si>
  <si>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</si>
  <si>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</si>
  <si>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</si>
  <si>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</si>
  <si>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</si>
  <si>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</si>
  <si>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</si>
  <si>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</si>
  <si>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</si>
  <si>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</si>
  <si>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</si>
  <si>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</si>
  <si>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</si>
  <si>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</si>
  <si>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</si>
  <si>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</si>
  <si>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</si>
  <si>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</si>
  <si>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</si>
  <si>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</si>
  <si>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</si>
  <si>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</si>
  <si>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</si>
  <si>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</si>
  <si>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</si>
  <si>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</si>
  <si>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</si>
  <si>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</si>
  <si>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</si>
  <si>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</si>
  <si>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</si>
  <si>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</si>
  <si>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</si>
  <si>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</si>
  <si>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</si>
  <si>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</si>
  <si>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</si>
  <si>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</si>
  <si>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</si>
  <si>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</si>
  <si>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</si>
  <si>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</si>
  <si>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</si>
  <si>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</si>
  <si>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</si>
  <si>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</si>
  <si>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</si>
  <si>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</si>
  <si>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</si>
  <si>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</si>
  <si>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</si>
  <si>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</si>
  <si>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</si>
  <si>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</si>
  <si>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</si>
  <si>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</si>
  <si>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</si>
  <si>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</si>
  <si>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</si>
  <si>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</si>
  <si>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</si>
  <si>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</si>
  <si>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</si>
  <si>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</si>
  <si>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</si>
  <si>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</si>
  <si>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</si>
  <si>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</si>
  <si>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</si>
  <si>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</si>
  <si>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</si>
  <si>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</si>
  <si>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</si>
  <si>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</si>
  <si>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</si>
  <si>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</si>
  <si>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</si>
  <si>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</si>
  <si>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</si>
  <si>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</si>
  <si>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</si>
  <si>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</si>
  <si>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</si>
  <si>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</si>
  <si>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</si>
  <si>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</si>
  <si>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</si>
  <si>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</si>
  <si>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</si>
  <si>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</si>
  <si>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</si>
  <si>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</si>
  <si>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</si>
  <si>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</si>
  <si>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</si>
  <si>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</si>
  <si>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</si>
  <si>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</si>
  <si>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</si>
  <si>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</si>
  <si>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</si>
  <si>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</si>
  <si>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</si>
  <si>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</si>
  <si>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</si>
  <si>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</si>
  <si>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</si>
  <si>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</si>
  <si>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</si>
  <si>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</si>
  <si>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</si>
  <si>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</si>
  <si>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</si>
  <si>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</si>
  <si>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</si>
  <si>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</si>
  <si>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</si>
  <si>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</si>
  <si>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</si>
  <si>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</si>
  <si>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</si>
  <si>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</si>
  <si>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</si>
  <si>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</si>
  <si>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</si>
  <si>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</si>
  <si>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</si>
  <si>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</si>
  <si>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</si>
  <si>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</si>
  <si>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</si>
  <si>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</si>
  <si>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</si>
  <si>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</si>
  <si>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</si>
  <si>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</si>
  <si>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</si>
  <si>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</si>
  <si>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</si>
  <si>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</si>
  <si>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</si>
  <si>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</si>
  <si>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</si>
  <si>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</si>
  <si>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</si>
  <si>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</si>
  <si>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</si>
  <si>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</si>
  <si>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</si>
  <si>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</si>
  <si>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</si>
  <si>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</si>
  <si>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</si>
  <si>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</si>
  <si>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</si>
  <si>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</si>
  <si>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</si>
  <si>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</si>
  <si>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</si>
  <si>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</si>
  <si>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</si>
  <si>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</si>
  <si>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</si>
  <si>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</si>
  <si>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</si>
  <si>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</si>
  <si>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</si>
  <si>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</si>
  <si>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</si>
  <si>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</si>
  <si>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</si>
  <si>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</si>
  <si>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</si>
  <si>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</si>
  <si>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</si>
  <si>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</si>
  <si>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</si>
  <si>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</si>
  <si>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</si>
  <si>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</si>
  <si>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</si>
  <si>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</si>
  <si>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</si>
  <si>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</si>
  <si>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</si>
  <si>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</si>
  <si>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</si>
  <si>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</si>
  <si>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</si>
  <si>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</si>
  <si>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</si>
  <si>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</si>
  <si>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</si>
  <si>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</si>
  <si>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</si>
  <si>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</si>
  <si>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</si>
  <si>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</si>
  <si>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</si>
  <si>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</si>
  <si>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</si>
  <si>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</si>
  <si>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</si>
  <si>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</si>
  <si>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</si>
  <si>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</si>
  <si>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</si>
  <si>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</si>
  <si>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</si>
  <si>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</si>
  <si>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</si>
  <si>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</si>
  <si>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</si>
  <si>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</si>
  <si>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</si>
  <si>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</si>
  <si>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</si>
  <si>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</si>
  <si>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</si>
  <si>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</si>
  <si>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</si>
  <si>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</si>
  <si>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</si>
  <si>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</si>
  <si>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</si>
  <si>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</si>
  <si>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</si>
  <si>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</si>
  <si>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</si>
  <si>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</si>
  <si>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</si>
  <si>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</si>
  <si>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</si>
  <si>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</si>
  <si>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</si>
  <si>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</si>
  <si>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</si>
  <si>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</si>
  <si>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</si>
  <si>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</si>
  <si>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</si>
  <si>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</si>
  <si>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</si>
  <si>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</si>
  <si>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</si>
  <si>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</si>
  <si>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</si>
  <si>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</si>
  <si>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</si>
  <si>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</si>
  <si>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</si>
  <si>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</si>
  <si>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</si>
  <si>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</si>
  <si>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</si>
  <si>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</si>
  <si>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</si>
  <si>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</si>
  <si>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</si>
  <si>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</si>
  <si>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</si>
  <si>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</si>
  <si>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</si>
  <si>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</si>
  <si>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</si>
  <si>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</si>
  <si>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</si>
  <si>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</si>
  <si>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</si>
  <si>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</si>
  <si>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</si>
  <si>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</si>
  <si>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</si>
  <si>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</si>
  <si>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</si>
  <si>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</si>
  <si>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</si>
  <si>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</si>
  <si>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</si>
  <si>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</si>
  <si>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</si>
  <si>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</si>
  <si>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</si>
  <si>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</si>
  <si>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</si>
  <si>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</si>
  <si>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</si>
  <si>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</si>
  <si>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</si>
  <si>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</si>
  <si>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</si>
  <si>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</si>
  <si>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</si>
  <si>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</si>
  <si>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</si>
  <si>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</si>
  <si>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</si>
  <si>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</si>
  <si>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</si>
  <si>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</si>
  <si>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</si>
  <si>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</si>
  <si>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</si>
  <si>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</si>
  <si>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</si>
  <si>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</si>
  <si>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</si>
  <si>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</si>
  <si>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</si>
  <si>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</si>
  <si>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</si>
  <si>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</si>
  <si>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</si>
  <si>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</si>
  <si>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</si>
  <si>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</si>
  <si>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</si>
  <si>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</si>
  <si>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</si>
  <si>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</si>
  <si>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</si>
  <si>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</si>
  <si>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</si>
  <si>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</si>
  <si>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</si>
  <si>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</si>
  <si>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</si>
  <si>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</si>
  <si>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</si>
  <si>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</si>
  <si>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</si>
  <si>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</si>
  <si>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</si>
  <si>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</si>
  <si>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</si>
  <si>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</si>
  <si>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</si>
  <si>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</si>
  <si>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</si>
  <si>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</si>
  <si>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</si>
  <si>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</si>
  <si>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</si>
  <si>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</si>
  <si>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</si>
  <si>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</si>
  <si>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</si>
  <si>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</si>
  <si>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</si>
  <si>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</si>
  <si>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</si>
  <si>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</si>
  <si>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</si>
  <si>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</si>
  <si>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</si>
  <si>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</si>
  <si>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</si>
  <si>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</si>
  <si>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</si>
  <si>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</si>
  <si>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</si>
  <si>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</si>
  <si>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</si>
  <si>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</si>
  <si>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</si>
  <si>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</si>
  <si>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</si>
  <si>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</si>
  <si>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</si>
  <si>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</si>
  <si>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</si>
  <si>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</si>
  <si>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</si>
  <si>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</si>
  <si>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</si>
  <si>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</si>
  <si>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</si>
  <si>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</si>
  <si>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</si>
  <si>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</si>
  <si>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</si>
  <si>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</si>
  <si>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</si>
  <si>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</si>
  <si>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</si>
  <si>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</si>
  <si>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</si>
  <si>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</si>
  <si>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</si>
  <si>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</si>
  <si>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</si>
  <si>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</si>
  <si>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</si>
  <si>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</si>
  <si>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</si>
  <si>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</si>
  <si>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</si>
  <si>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</si>
  <si>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</si>
  <si>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</si>
  <si>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</si>
  <si>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</si>
  <si>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</si>
  <si>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</si>
  <si>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</si>
  <si>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</si>
  <si>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</si>
  <si>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</si>
  <si>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</si>
  <si>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</si>
  <si>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</si>
  <si>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</si>
  <si>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</si>
  <si>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</si>
  <si>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</si>
  <si>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</si>
  <si>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</si>
  <si>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</si>
  <si>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</si>
  <si>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</si>
  <si>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</si>
  <si>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</si>
  <si>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</si>
  <si>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</si>
  <si>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</si>
  <si>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</si>
  <si>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</si>
  <si>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</si>
  <si>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</si>
  <si>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</si>
  <si>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</si>
  <si>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</si>
  <si>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</si>
  <si>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</si>
  <si>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</si>
  <si>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</si>
  <si>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</si>
  <si>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</si>
  <si>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</si>
  <si>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</si>
  <si>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</si>
  <si>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</si>
  <si>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</si>
  <si>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</si>
  <si>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</si>
  <si>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</si>
  <si>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</si>
  <si>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</si>
  <si>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</si>
  <si>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</si>
  <si>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</si>
  <si>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</si>
  <si>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</si>
  <si>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</si>
  <si>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</si>
  <si>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</si>
  <si>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</si>
  <si>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</si>
  <si>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</si>
  <si>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</si>
  <si>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</si>
  <si>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</si>
  <si>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</si>
  <si>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</si>
  <si>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</si>
  <si>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</si>
  <si>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</si>
  <si>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</si>
  <si>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</si>
  <si>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</si>
  <si>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</si>
  <si>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</si>
  <si>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</si>
  <si>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</si>
  <si>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</si>
  <si>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</si>
  <si>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</si>
  <si>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</si>
  <si>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</si>
  <si>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</si>
  <si>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</si>
  <si>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</si>
  <si>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</si>
  <si>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</si>
  <si>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</si>
  <si>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</si>
  <si>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</si>
  <si>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</si>
  <si>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</si>
  <si>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</si>
  <si>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</si>
  <si>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</si>
  <si>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</si>
  <si>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</si>
  <si>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</si>
  <si>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</si>
  <si>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</si>
  <si>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</si>
  <si>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</si>
  <si>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</si>
  <si>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</si>
  <si>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</si>
  <si>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</si>
  <si>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</si>
  <si>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</si>
  <si>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</si>
  <si>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</si>
  <si>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</si>
  <si>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</si>
  <si>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</si>
  <si>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</si>
  <si>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</si>
  <si>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</si>
  <si>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</si>
  <si>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</si>
  <si>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</si>
  <si>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</si>
  <si>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</si>
  <si>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</si>
  <si>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</si>
  <si>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</si>
  <si>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</si>
  <si>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</si>
  <si>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</si>
  <si>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</si>
  <si>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</si>
  <si>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</si>
  <si>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</si>
  <si>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</si>
  <si>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</si>
  <si>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</si>
  <si>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</si>
  <si>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</si>
  <si>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</si>
  <si>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</si>
  <si>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</si>
  <si>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</si>
  <si>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</si>
  <si>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</si>
  <si>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</si>
  <si>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</si>
  <si>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</si>
  <si>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</si>
  <si>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</si>
  <si>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</si>
  <si>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</si>
  <si>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</si>
  <si>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</si>
  <si>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</si>
  <si>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</si>
  <si>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</si>
  <si>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</si>
  <si>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</si>
  <si>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</si>
  <si>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</si>
  <si>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</si>
  <si>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</si>
  <si>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</si>
  <si>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</si>
  <si>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</si>
  <si>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</si>
  <si>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</si>
  <si>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</si>
  <si>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</si>
  <si>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</si>
  <si>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</si>
  <si>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</si>
  <si>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</si>
  <si>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</si>
  <si>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</si>
  <si>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</si>
  <si>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</si>
  <si>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</si>
  <si>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</si>
  <si>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</si>
  <si>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</si>
  <si>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</si>
  <si>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</si>
  <si>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</si>
  <si>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</si>
  <si>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</si>
  <si>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</si>
  <si>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</si>
  <si>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</si>
  <si>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</si>
  <si>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</si>
  <si>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</si>
  <si>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</si>
  <si>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</si>
  <si>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</si>
  <si>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</si>
  <si>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</si>
  <si>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</si>
  <si>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</si>
  <si>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</si>
  <si>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</si>
  <si>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</si>
  <si>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</si>
  <si>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</si>
  <si>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</si>
  <si>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</si>
  <si>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</si>
  <si>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</si>
  <si>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</si>
  <si>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</si>
  <si>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</si>
  <si>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</si>
  <si>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</si>
  <si>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</si>
  <si>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</si>
  <si>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</si>
  <si>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</si>
  <si>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</si>
  <si>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</si>
  <si>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</si>
  <si>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</si>
  <si>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</si>
  <si>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</si>
  <si>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</si>
  <si>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</si>
  <si>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</si>
  <si>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</si>
  <si>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</si>
  <si>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</si>
  <si>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</si>
  <si>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</si>
  <si>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</si>
  <si>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</si>
  <si>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</si>
  <si>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</si>
  <si>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</si>
  <si>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</si>
  <si>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</si>
  <si>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</si>
  <si>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</si>
  <si>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</si>
  <si>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</si>
  <si>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</si>
  <si>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</si>
  <si>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</si>
  <si>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</si>
  <si>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</si>
  <si>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</si>
  <si>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</si>
  <si>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</si>
  <si>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</si>
  <si>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</si>
  <si>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</si>
  <si>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</si>
  <si>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</si>
  <si>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</si>
  <si>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</si>
  <si>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</si>
  <si>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</si>
  <si>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</si>
  <si>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</si>
  <si>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</si>
  <si>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</si>
  <si>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</si>
  <si>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</si>
  <si>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</si>
  <si>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</si>
  <si>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</si>
  <si>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</si>
  <si>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</si>
  <si>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</si>
  <si>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</si>
  <si>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</si>
  <si>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</si>
  <si>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</si>
  <si>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</si>
  <si>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</si>
  <si>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</si>
  <si>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</si>
  <si>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</si>
  <si>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</si>
  <si>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</si>
  <si>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</si>
  <si>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</si>
  <si>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</si>
  <si>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</si>
  <si>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</si>
  <si>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</si>
  <si>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</si>
  <si>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</si>
  <si>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</si>
  <si>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</si>
  <si>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</si>
  <si>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</si>
  <si>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</si>
  <si>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</si>
  <si>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</si>
  <si>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</si>
  <si>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</si>
  <si>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</si>
  <si>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</si>
  <si>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</si>
  <si>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</si>
  <si>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</si>
  <si>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</si>
  <si>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</si>
  <si>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</si>
  <si>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</si>
  <si>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</si>
  <si>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</si>
  <si>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</si>
  <si>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</si>
  <si>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</si>
  <si>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</si>
  <si>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</si>
  <si>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</si>
  <si>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</si>
  <si>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</si>
  <si>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</si>
  <si>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</si>
  <si>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</si>
  <si>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</si>
  <si>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</si>
  <si>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</si>
  <si>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</si>
  <si>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</si>
  <si>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</si>
  <si>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</si>
  <si>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</si>
  <si>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</si>
  <si>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</si>
  <si>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</si>
  <si>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</si>
  <si>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</si>
  <si>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</si>
  <si>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</si>
  <si>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</si>
  <si>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</si>
  <si>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</si>
  <si>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</si>
  <si>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</si>
  <si>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</si>
  <si>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</si>
  <si>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</si>
  <si>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</si>
  <si>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</si>
  <si>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</si>
  <si>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</si>
  <si>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</si>
  <si>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</si>
  <si>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</si>
  <si>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</si>
  <si>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</si>
  <si>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</si>
  <si>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</si>
  <si>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</si>
  <si>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</si>
  <si>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</si>
  <si>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</si>
  <si>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</si>
  <si>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</si>
  <si>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</si>
  <si>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</si>
  <si>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</si>
  <si>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</si>
  <si>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</si>
  <si>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</si>
  <si>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</si>
  <si>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</si>
  <si>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</si>
  <si>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</si>
  <si>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</si>
  <si>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</si>
  <si>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</si>
  <si>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</si>
  <si>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</si>
  <si>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</si>
  <si>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</si>
  <si>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</si>
  <si>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</si>
  <si>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</si>
  <si>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</si>
  <si>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</si>
  <si>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</si>
  <si>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</si>
  <si>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</si>
  <si>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</si>
  <si>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</si>
  <si>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</si>
  <si>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</si>
  <si>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</si>
  <si>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</si>
  <si>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</si>
  <si>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</si>
  <si>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</si>
  <si>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</si>
  <si>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</si>
  <si>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</si>
  <si>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</si>
  <si>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</si>
  <si>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</si>
  <si>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</si>
  <si>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</si>
  <si>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</si>
  <si>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</si>
  <si>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</si>
  <si>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</si>
  <si>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</si>
  <si>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</si>
  <si>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</si>
  <si>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</si>
  <si>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</si>
  <si>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</si>
  <si>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</si>
  <si>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</si>
  <si>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</si>
  <si>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</si>
  <si>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</si>
  <si>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</si>
  <si>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</si>
  <si>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</si>
  <si>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</si>
  <si>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</si>
  <si>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</si>
  <si>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</si>
  <si>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</si>
  <si>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</si>
  <si>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</si>
  <si>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</si>
  <si>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</si>
  <si>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</si>
  <si>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</si>
  <si>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</si>
  <si>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</si>
  <si>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</si>
  <si>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</si>
  <si>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</si>
  <si>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</si>
  <si>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</si>
  <si>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</si>
  <si>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</si>
  <si>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</si>
  <si>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</si>
  <si>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</si>
  <si>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</si>
  <si>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</si>
  <si>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</si>
  <si>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</si>
  <si>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</si>
  <si>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</si>
  <si>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</si>
  <si>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</si>
  <si>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</si>
  <si>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</si>
  <si>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</si>
  <si>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</si>
  <si>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</si>
  <si>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</si>
  <si>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</si>
  <si>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</si>
  <si>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</si>
  <si>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</si>
  <si>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</si>
  <si>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</si>
  <si>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</si>
  <si>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</si>
  <si>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</si>
  <si>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</si>
  <si>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</si>
  <si>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</si>
  <si>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</si>
  <si>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</si>
  <si>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</si>
  <si>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</si>
  <si>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</si>
  <si>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</si>
  <si>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</si>
  <si>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</si>
  <si>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</si>
  <si>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</si>
  <si>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</si>
  <si>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</si>
  <si>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</si>
  <si>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</si>
  <si>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</si>
  <si>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</si>
  <si>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</si>
  <si>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</si>
  <si>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</si>
  <si>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</si>
  <si>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</si>
  <si>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</si>
  <si>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</si>
  <si>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</si>
  <si>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</si>
  <si>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</si>
  <si>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</si>
  <si>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</si>
  <si>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</si>
  <si>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</si>
  <si>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</si>
  <si>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</si>
  <si>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</si>
  <si>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</si>
  <si>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</si>
  <si>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</si>
  <si>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</si>
  <si>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</si>
  <si>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</si>
  <si>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</si>
  <si>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</si>
  <si>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</si>
  <si>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</si>
  <si>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</si>
  <si>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</si>
  <si>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</si>
  <si>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</si>
  <si>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</si>
  <si>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</si>
  <si>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</si>
  <si>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</si>
  <si>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</si>
  <si>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</si>
  <si>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</si>
  <si>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</si>
  <si>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</si>
  <si>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</si>
  <si>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</si>
  <si>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</si>
  <si>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</si>
  <si>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</si>
  <si>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</si>
  <si>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</si>
  <si>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</si>
  <si>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</si>
  <si>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</si>
  <si>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</si>
  <si>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</si>
  <si>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</si>
  <si>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</si>
  <si>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</si>
  <si>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</si>
  <si>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</si>
  <si>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</si>
  <si>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</si>
  <si>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</si>
  <si>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</si>
  <si>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</si>
  <si>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</si>
  <si>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</si>
  <si>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</si>
  <si>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</si>
  <si>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</si>
  <si>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</si>
  <si>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</si>
  <si>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</si>
  <si>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</si>
  <si>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</si>
  <si>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</si>
  <si>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</si>
  <si>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</si>
  <si>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</si>
  <si>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</si>
  <si>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</si>
  <si>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</si>
  <si>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</si>
  <si>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</si>
  <si>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</si>
  <si>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</si>
  <si>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</si>
  <si>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</si>
  <si>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</si>
  <si>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</si>
  <si>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</si>
  <si>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</si>
  <si>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</si>
  <si>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</si>
  <si>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</si>
  <si>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</si>
  <si>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</si>
  <si>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</si>
  <si>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</si>
  <si>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</si>
  <si>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</si>
  <si>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</si>
  <si>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</si>
  <si>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</si>
  <si>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</si>
  <si>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</si>
  <si>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</si>
  <si>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</si>
  <si>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</si>
  <si>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</si>
  <si>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</si>
  <si>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</si>
  <si>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</si>
  <si>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</si>
  <si>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</si>
  <si>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</si>
  <si>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</si>
  <si>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</si>
  <si>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</si>
  <si>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</si>
  <si>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</si>
  <si>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</si>
  <si>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</si>
  <si>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</si>
  <si>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</si>
  <si>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</si>
  <si>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</si>
  <si>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</si>
  <si>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</si>
  <si>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</si>
  <si>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</si>
  <si>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</si>
  <si>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</si>
  <si>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</si>
  <si>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</si>
  <si>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</si>
  <si>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</si>
  <si>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</si>
  <si>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</si>
  <si>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</si>
  <si>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</si>
  <si>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</si>
  <si>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</si>
  <si>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</si>
  <si>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</si>
  <si>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</si>
  <si>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</si>
  <si>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</si>
  <si>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</si>
  <si>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</si>
  <si>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</si>
  <si>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</si>
  <si>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</si>
  <si>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</si>
  <si>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</si>
  <si>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</si>
  <si>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</si>
  <si>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</si>
  <si>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</si>
  <si>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</si>
  <si>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</si>
  <si>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</si>
  <si>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</si>
  <si>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</si>
  <si>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</si>
  <si>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</si>
  <si>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</si>
  <si>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</si>
  <si>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</si>
  <si>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</si>
  <si>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</si>
  <si>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</si>
  <si>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</si>
  <si>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</si>
  <si>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</si>
  <si>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</si>
  <si>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</si>
  <si>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</si>
  <si>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</si>
  <si>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</si>
  <si>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</si>
  <si>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</si>
  <si>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</si>
  <si>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</si>
  <si>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</si>
  <si>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</si>
  <si>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</si>
  <si>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</si>
  <si>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</si>
  <si>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</si>
  <si>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</si>
  <si>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</si>
  <si>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</si>
  <si>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</si>
  <si>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</si>
  <si>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</si>
  <si>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</si>
  <si>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</si>
  <si>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</si>
  <si>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</si>
  <si>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</si>
  <si>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</si>
  <si>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</si>
  <si>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</si>
  <si>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</si>
  <si>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</si>
  <si>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</si>
  <si>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</si>
  <si>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</si>
  <si>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</si>
  <si>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</si>
  <si>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</si>
  <si>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</si>
  <si>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</si>
  <si>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</si>
  <si>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</si>
  <si>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</si>
  <si>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</si>
  <si>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</si>
  <si>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</si>
  <si>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</si>
  <si>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</si>
  <si>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</si>
  <si>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</si>
  <si>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</si>
  <si>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</si>
  <si>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</si>
  <si>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</si>
  <si>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</si>
  <si>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</si>
  <si>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</si>
  <si>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</si>
  <si>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</si>
  <si>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</si>
  <si>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</si>
  <si>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</si>
  <si>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</si>
  <si>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</si>
  <si>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</si>
  <si>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</si>
  <si>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</si>
  <si>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</si>
  <si>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</si>
  <si>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</si>
  <si>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</si>
  <si>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</si>
  <si>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</si>
  <si>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</si>
  <si>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</si>
  <si>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</si>
  <si>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</si>
  <si>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</si>
  <si>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</si>
  <si>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</si>
  <si>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</si>
  <si>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</si>
  <si>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</si>
  <si>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</si>
  <si>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</si>
  <si>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</si>
  <si>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</si>
  <si>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</si>
  <si>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</si>
  <si>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</si>
  <si>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</si>
  <si>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</si>
  <si>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</si>
  <si>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</si>
  <si>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</si>
  <si>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</si>
  <si>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</si>
  <si>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</si>
  <si>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</si>
  <si>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</si>
  <si>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</si>
  <si>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</si>
  <si>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</si>
  <si>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</si>
  <si>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</si>
  <si>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</si>
  <si>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</si>
  <si>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</si>
  <si>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</si>
  <si>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</si>
  <si>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</si>
  <si>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</si>
  <si>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</si>
  <si>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</si>
  <si>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</si>
  <si>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</si>
  <si>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</si>
  <si>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</si>
  <si>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</si>
  <si>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</si>
  <si>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</si>
  <si>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</si>
  <si>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</si>
  <si>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</si>
  <si>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</si>
  <si>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</si>
  <si>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</si>
  <si>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</si>
  <si>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</si>
  <si>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</si>
  <si>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</si>
  <si>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</si>
  <si>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</si>
  <si>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</si>
  <si>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</si>
  <si>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</si>
  <si>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</si>
  <si>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</si>
  <si>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</si>
  <si>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</si>
  <si>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</si>
  <si>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</si>
  <si>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</si>
  <si>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</si>
  <si>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</si>
  <si>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</si>
  <si>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</si>
  <si>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</si>
  <si>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</si>
  <si>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</si>
  <si>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</si>
  <si>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</si>
  <si>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</si>
  <si>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</si>
  <si>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</si>
  <si>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</si>
  <si>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</si>
  <si>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</si>
  <si>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</si>
  <si>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</si>
  <si>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</si>
  <si>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</si>
  <si>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</si>
  <si>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</si>
  <si>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</si>
  <si>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</si>
  <si>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</si>
  <si>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</si>
  <si>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</si>
  <si>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</si>
  <si>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</si>
  <si>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</si>
  <si>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</si>
  <si>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</si>
  <si>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</si>
  <si>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</si>
  <si>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</si>
  <si>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</si>
  <si>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</si>
  <si>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</si>
  <si>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</si>
  <si>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</si>
  <si>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</si>
  <si>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</si>
  <si>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</si>
  <si>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</si>
  <si>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</si>
  <si>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</si>
  <si>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</si>
  <si>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</si>
  <si>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</si>
  <si>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</si>
  <si>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</si>
  <si>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</si>
  <si>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</si>
  <si>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</si>
  <si>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</si>
  <si>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</si>
  <si>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</si>
  <si>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</si>
  <si>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</si>
  <si>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</si>
  <si>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</si>
  <si>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</si>
  <si>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</si>
  <si>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</si>
  <si>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</si>
  <si>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</si>
  <si>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</si>
  <si>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</si>
  <si>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</si>
  <si>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</si>
  <si>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</si>
  <si>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</si>
  <si>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</si>
  <si>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</si>
  <si>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</si>
  <si>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</si>
  <si>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</si>
  <si>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</si>
  <si>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</si>
  <si>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</si>
  <si>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</si>
  <si>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</si>
  <si>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</si>
  <si>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</si>
  <si>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</si>
  <si>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</si>
  <si>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</si>
  <si>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</si>
  <si>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</si>
  <si>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</si>
  <si>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</si>
  <si>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</si>
  <si>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</si>
  <si>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</si>
  <si>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</si>
  <si>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</si>
  <si>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</si>
  <si>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</si>
  <si>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</si>
  <si>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</si>
  <si>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</si>
  <si>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</si>
  <si>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</si>
  <si>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</si>
  <si>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</si>
  <si>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</si>
  <si>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</si>
  <si>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</si>
  <si>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</si>
  <si>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</si>
  <si>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</si>
  <si>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</si>
  <si>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</si>
  <si>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</si>
  <si>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</si>
  <si>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</si>
  <si>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</si>
  <si>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</si>
  <si>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</si>
  <si>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</si>
  <si>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</si>
  <si>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</si>
  <si>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</si>
  <si>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</si>
  <si>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</si>
  <si>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</si>
  <si>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</si>
  <si>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</si>
  <si>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</si>
  <si>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</si>
  <si>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</si>
  <si>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</si>
  <si>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</si>
  <si>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</si>
  <si>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</si>
  <si>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</si>
  <si>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</si>
  <si>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</si>
  <si>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</si>
  <si>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</si>
  <si>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</si>
  <si>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</si>
  <si>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</si>
  <si>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</si>
  <si>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</si>
  <si>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</si>
  <si>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</si>
  <si>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</si>
  <si>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</si>
  <si>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</si>
  <si>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</si>
  <si>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</si>
  <si>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</si>
  <si>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</si>
  <si>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</si>
  <si>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</si>
  <si>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</si>
  <si>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</si>
  <si>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</si>
  <si>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</si>
  <si>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</si>
  <si>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</si>
  <si>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</si>
  <si>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</si>
  <si>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</si>
  <si>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</si>
  <si>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</si>
  <si>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</si>
  <si>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</si>
  <si>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</si>
  <si>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</si>
  <si>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</si>
  <si>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</si>
  <si>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</si>
  <si>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</si>
  <si>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</si>
  <si>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</si>
  <si>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</si>
  <si>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</si>
  <si>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</si>
  <si>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</si>
  <si>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</si>
  <si>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</si>
  <si>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</si>
  <si>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</si>
  <si>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</si>
  <si>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</si>
  <si>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</si>
  <si>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</si>
  <si>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</si>
  <si>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</si>
  <si>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</si>
  <si>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</si>
  <si>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</si>
  <si>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</si>
  <si>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</si>
  <si>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</si>
  <si>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</si>
  <si>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</si>
  <si>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</si>
  <si>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</si>
  <si>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</si>
  <si>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</si>
  <si>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</si>
  <si>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</si>
  <si>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</si>
  <si>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</si>
  <si>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</si>
  <si>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</si>
  <si>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</si>
  <si>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</si>
  <si>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</si>
  <si>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</si>
  <si>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</si>
  <si>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</si>
  <si>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</si>
  <si>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</si>
  <si>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</si>
  <si>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</si>
  <si>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</si>
  <si>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</si>
  <si>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</si>
  <si>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</si>
  <si>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</si>
  <si>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</si>
  <si>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</si>
  <si>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</si>
  <si>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</si>
  <si>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</si>
  <si>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</si>
  <si>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</si>
  <si>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</si>
  <si>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</si>
  <si>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</si>
  <si>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</si>
  <si>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</si>
  <si>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</si>
  <si>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</si>
  <si>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</si>
  <si>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</si>
  <si>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</si>
  <si>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</si>
  <si>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</si>
  <si>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</si>
  <si>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</si>
  <si>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</si>
  <si>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</si>
  <si>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</si>
  <si>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</si>
  <si>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</si>
  <si>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</si>
  <si>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</si>
  <si>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</si>
  <si>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</si>
  <si>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</si>
  <si>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</si>
  <si>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</si>
  <si>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</si>
  <si>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</si>
  <si>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</si>
  <si>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</si>
  <si>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</si>
  <si>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</si>
  <si>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</si>
  <si>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</si>
  <si>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</si>
  <si>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</si>
  <si>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</si>
  <si>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</si>
  <si>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</si>
  <si>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</si>
  <si>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</si>
  <si>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</si>
  <si>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</si>
  <si>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</si>
  <si>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</si>
  <si>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</si>
  <si>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</si>
  <si>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</si>
  <si>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</si>
  <si>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</si>
  <si>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</si>
  <si>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</si>
  <si>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</si>
  <si>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</si>
  <si>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</si>
  <si>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</si>
  <si>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</si>
  <si>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</si>
  <si>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</si>
  <si>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</si>
  <si>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</si>
  <si>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</si>
  <si>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</si>
  <si>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</si>
  <si>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</si>
  <si>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</si>
  <si>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</si>
  <si>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</si>
  <si>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</si>
  <si>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</si>
  <si>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</si>
  <si>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</si>
  <si>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</si>
  <si>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</si>
  <si>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</si>
  <si>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</si>
  <si>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</si>
  <si>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</si>
  <si>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</si>
  <si>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</si>
  <si>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</si>
  <si>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</si>
  <si>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</si>
  <si>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</si>
  <si>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</si>
  <si>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</si>
  <si>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</si>
  <si>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</si>
  <si>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</si>
  <si>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</si>
  <si>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</si>
  <si>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</si>
  <si>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</si>
  <si>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</si>
  <si>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</si>
  <si>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</si>
  <si>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</si>
  <si>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</si>
  <si>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</si>
  <si>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</si>
  <si>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</si>
  <si>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</si>
  <si>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</si>
  <si>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</si>
  <si>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</si>
  <si>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</si>
  <si>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</si>
  <si>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</si>
  <si>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</si>
  <si>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</si>
  <si>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</si>
  <si>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</si>
  <si>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</si>
  <si>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</si>
  <si>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</si>
  <si>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</si>
  <si>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</si>
  <si>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</si>
  <si>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</si>
  <si>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</si>
  <si>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</si>
  <si>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</si>
  <si>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</si>
  <si>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</si>
  <si>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</si>
  <si>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</si>
  <si>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</si>
  <si>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</si>
  <si>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</si>
  <si>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</si>
  <si>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</si>
  <si>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</si>
  <si>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</si>
  <si>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</si>
  <si>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</si>
  <si>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</si>
  <si>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</si>
  <si>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</si>
  <si>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</si>
  <si>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</si>
  <si>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</si>
  <si>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</si>
  <si>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</si>
  <si>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</si>
  <si>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</si>
  <si>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</si>
  <si>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</si>
  <si>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</si>
  <si>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</si>
  <si>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</si>
  <si>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</si>
  <si>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</si>
  <si>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</si>
  <si>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</si>
  <si>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</si>
  <si>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</si>
  <si>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</si>
  <si>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</si>
  <si>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</si>
  <si>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</si>
  <si>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</si>
  <si>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</si>
  <si>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</si>
  <si>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</si>
  <si>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</si>
  <si>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</si>
  <si>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</si>
  <si>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</si>
  <si>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</si>
  <si>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</si>
  <si>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</si>
  <si>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</si>
  <si>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</si>
  <si>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</si>
  <si>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</si>
  <si>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</si>
  <si>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</si>
  <si>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</si>
  <si>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</si>
  <si>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</si>
  <si>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</si>
  <si>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</si>
  <si>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</si>
  <si>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</si>
  <si>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</si>
  <si>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</si>
  <si>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</si>
  <si>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</si>
  <si>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</si>
  <si>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</si>
  <si>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</si>
  <si>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</si>
  <si>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</si>
  <si>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</si>
  <si>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</si>
  <si>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</si>
  <si>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</si>
  <si>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</si>
  <si>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</si>
  <si>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</si>
  <si>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</si>
  <si>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</si>
  <si>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</si>
  <si>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</si>
  <si>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</si>
  <si>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</si>
  <si>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</si>
  <si>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</si>
  <si>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</si>
  <si>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</si>
  <si>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</si>
  <si>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</si>
  <si>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</si>
  <si>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</si>
  <si>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</si>
  <si>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</si>
  <si>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</si>
  <si>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</si>
  <si>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</si>
  <si>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</si>
  <si>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</si>
  <si>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</si>
  <si>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</si>
  <si>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</si>
  <si>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</si>
  <si>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</si>
  <si>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</si>
  <si>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</si>
  <si>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</si>
  <si>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</si>
  <si>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</si>
  <si>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</si>
  <si>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</si>
  <si>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</si>
  <si>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</si>
  <si>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</si>
  <si>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</si>
  <si>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</si>
  <si>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</si>
  <si>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</si>
  <si>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</si>
  <si>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</si>
  <si>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</si>
  <si>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</si>
  <si>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</si>
  <si>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</si>
  <si>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</si>
  <si>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</si>
  <si>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</si>
  <si>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</si>
  <si>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</si>
  <si>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</si>
  <si>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</si>
  <si>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</si>
  <si>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</si>
  <si>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</si>
  <si>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</si>
  <si>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</si>
  <si>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</si>
  <si>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</si>
  <si>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</si>
  <si>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</si>
  <si>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</si>
  <si>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</si>
  <si>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</si>
  <si>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</si>
  <si>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</si>
  <si>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</si>
  <si>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</si>
  <si>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</si>
  <si>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</si>
  <si>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</si>
  <si>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</si>
  <si>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</si>
  <si>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</si>
  <si>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</si>
  <si>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</si>
  <si>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</si>
  <si>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</si>
  <si>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</si>
  <si>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</si>
  <si>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</si>
  <si>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</si>
  <si>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</si>
  <si>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</si>
  <si>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</si>
  <si>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</si>
  <si>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</si>
  <si>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</si>
  <si>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</si>
  <si>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</si>
  <si>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</si>
  <si>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</si>
  <si>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</si>
  <si>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</si>
  <si>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</si>
  <si>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</si>
  <si>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</si>
  <si>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</si>
  <si>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</si>
  <si>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</si>
  <si>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</si>
  <si>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</si>
  <si>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</si>
  <si>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</si>
  <si>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</si>
  <si>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</si>
  <si>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</si>
  <si>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</si>
  <si>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</si>
  <si>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</si>
  <si>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</si>
  <si>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</si>
  <si>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</si>
  <si>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</si>
  <si>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</si>
  <si>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</si>
  <si>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</si>
  <si>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</si>
  <si>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</si>
  <si>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</si>
  <si>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</si>
  <si>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</si>
  <si>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</si>
  <si>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</si>
  <si>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</si>
  <si>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</si>
  <si>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</si>
  <si>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</si>
  <si>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</si>
  <si>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</si>
  <si>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</si>
  <si>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</si>
  <si>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</si>
  <si>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</si>
  <si>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</si>
  <si>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</si>
  <si>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</si>
  <si>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</si>
  <si>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</si>
  <si>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</si>
  <si>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</si>
  <si>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</si>
  <si>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</si>
  <si>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</si>
  <si>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</si>
  <si>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</si>
  <si>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</si>
  <si>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</si>
  <si>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</si>
  <si>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</si>
  <si>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</si>
  <si>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</si>
  <si>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</si>
  <si>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</si>
  <si>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</si>
  <si>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</si>
  <si>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</si>
  <si>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</si>
  <si>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</si>
  <si>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</si>
  <si>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</si>
  <si>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</si>
  <si>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</si>
  <si>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</si>
  <si>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</si>
  <si>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</si>
  <si>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</si>
  <si>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</si>
  <si>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</si>
  <si>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</si>
  <si>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</si>
  <si>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</si>
  <si>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</si>
  <si>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</si>
  <si>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</si>
  <si>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</si>
  <si>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</si>
  <si>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</si>
  <si>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</si>
  <si>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</si>
  <si>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</si>
  <si>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</si>
  <si>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</si>
  <si>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</si>
  <si>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</si>
  <si>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</si>
  <si>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</si>
  <si>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</si>
  <si>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</si>
  <si>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</si>
  <si>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</si>
  <si>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</si>
  <si>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</si>
  <si>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</si>
  <si>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</si>
  <si>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</si>
  <si>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</si>
  <si>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</si>
  <si>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</si>
  <si>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</si>
  <si>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</si>
  <si>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</si>
  <si>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</si>
  <si>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</si>
  <si>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</si>
  <si>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</si>
  <si>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</si>
  <si>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</si>
  <si>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</si>
  <si>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</si>
  <si>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</si>
  <si>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</si>
  <si>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</si>
  <si>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</si>
  <si>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</si>
  <si>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</si>
  <si>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</si>
  <si>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</si>
  <si>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</si>
  <si>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</si>
  <si>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</si>
  <si>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</si>
  <si>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</si>
  <si>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</si>
  <si>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</si>
  <si>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</si>
  <si>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</si>
  <si>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</si>
  <si>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</si>
  <si>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</si>
  <si>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</si>
  <si>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</si>
  <si>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</si>
  <si>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</si>
  <si>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</si>
  <si>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</si>
  <si>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</si>
  <si>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</si>
  <si>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</si>
  <si>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</si>
  <si>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</si>
  <si>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</si>
  <si>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</si>
  <si>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</si>
  <si>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</si>
  <si>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</si>
  <si>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</si>
  <si>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</si>
  <si>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</si>
  <si>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</si>
  <si>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</si>
  <si>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</si>
  <si>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</si>
  <si>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</si>
  <si>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</si>
  <si>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</si>
  <si>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</si>
  <si>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</si>
  <si>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</si>
  <si>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</si>
  <si>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</si>
  <si>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</si>
  <si>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</si>
  <si>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</si>
  <si>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</si>
  <si>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</si>
  <si>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</si>
  <si>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</si>
  <si>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</si>
  <si>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</si>
  <si>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</si>
  <si>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</si>
  <si>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</si>
  <si>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</si>
  <si>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</si>
  <si>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</si>
  <si>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</si>
  <si>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</si>
  <si>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</si>
  <si>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</si>
  <si>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</si>
  <si>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</si>
  <si>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</si>
  <si>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</si>
  <si>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</si>
  <si>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</si>
  <si>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</si>
  <si>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</si>
  <si>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</si>
  <si>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</si>
  <si>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</si>
  <si>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</si>
  <si>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</si>
  <si>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</si>
  <si>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</si>
  <si>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</si>
  <si>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</si>
  <si>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</si>
  <si>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</si>
  <si>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</si>
  <si>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</si>
  <si>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</si>
  <si>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</si>
  <si>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</si>
  <si>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</si>
  <si>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</si>
  <si>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</si>
  <si>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</si>
  <si>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</si>
  <si>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</si>
  <si>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</si>
  <si>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</si>
  <si>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</si>
  <si>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</si>
  <si>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</si>
  <si>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</si>
  <si>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</si>
  <si>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</si>
  <si>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</si>
  <si>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</si>
  <si>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</si>
  <si>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</si>
  <si>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</si>
  <si>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</si>
  <si>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</si>
  <si>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</si>
  <si>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</si>
  <si>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</si>
  <si>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</si>
  <si>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</si>
  <si>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</si>
  <si>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</si>
  <si>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</si>
  <si>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</si>
  <si>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</si>
  <si>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</si>
  <si>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</si>
  <si>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</si>
  <si>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</si>
  <si>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</si>
  <si>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</si>
  <si>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</si>
  <si>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</si>
  <si>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</si>
  <si>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</si>
  <si>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</si>
  <si>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</si>
  <si>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</si>
  <si>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</si>
  <si>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</si>
  <si>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</si>
  <si>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</si>
  <si>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</si>
  <si>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</si>
  <si>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</si>
  <si>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</si>
  <si>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</si>
  <si>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</si>
  <si>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</si>
  <si>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</si>
  <si>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</si>
  <si>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</si>
  <si>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</si>
  <si>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</si>
  <si>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</si>
  <si>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</si>
  <si>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</si>
  <si>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</si>
  <si>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</si>
  <si>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</si>
  <si>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</si>
  <si>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</si>
  <si>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</si>
  <si>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</si>
  <si>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</si>
  <si>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</si>
  <si>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</si>
  <si>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</si>
  <si>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</si>
  <si>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</si>
  <si>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</si>
  <si>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</si>
  <si>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</si>
  <si>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</si>
  <si>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</si>
  <si>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</si>
  <si>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</si>
  <si>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</si>
  <si>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</si>
  <si>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</si>
  <si>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</si>
  <si>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</si>
  <si>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</si>
  <si>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</si>
  <si>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</si>
  <si>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</si>
  <si>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</si>
  <si>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</si>
  <si>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</si>
  <si>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</si>
  <si>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</si>
  <si>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</si>
  <si>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</si>
  <si>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</si>
  <si>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</si>
  <si>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</si>
  <si>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</si>
  <si>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</si>
  <si>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</si>
  <si>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</si>
  <si>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</si>
  <si>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</si>
  <si>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</si>
  <si>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</si>
  <si>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</si>
  <si>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</si>
  <si>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</si>
  <si>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</si>
  <si>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</si>
  <si>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</si>
  <si>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</si>
  <si>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</si>
  <si>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</si>
  <si>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</si>
  <si>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</si>
  <si>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</si>
  <si>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</si>
  <si>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</si>
  <si>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</si>
  <si>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</si>
  <si>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</si>
  <si>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</si>
  <si>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</si>
  <si>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</si>
  <si>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</si>
  <si>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</si>
  <si>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</si>
  <si>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</si>
  <si>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</si>
  <si>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</si>
  <si>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</si>
  <si>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</si>
  <si>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</si>
  <si>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</si>
  <si>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</si>
  <si>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</si>
  <si>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</si>
  <si>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</si>
  <si>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</si>
  <si>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</si>
  <si>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</si>
  <si>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</si>
  <si>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</si>
  <si>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</si>
  <si>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</si>
  <si>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</si>
  <si>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</si>
  <si>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</si>
  <si>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</si>
  <si>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</si>
  <si>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</si>
  <si>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</si>
  <si>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</si>
  <si>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</si>
  <si>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</si>
  <si>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</si>
  <si>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</si>
  <si>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</si>
  <si>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</si>
  <si>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</si>
  <si>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</si>
  <si>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</si>
  <si>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</si>
  <si>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</si>
  <si>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</si>
  <si>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</si>
  <si>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</si>
  <si>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</si>
  <si>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</si>
  <si>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</si>
  <si>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</si>
  <si>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</si>
  <si>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</si>
  <si>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</si>
  <si>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</si>
  <si>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</si>
  <si>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</si>
  <si>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</si>
  <si>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</si>
  <si>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</si>
  <si>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</si>
  <si>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</si>
  <si>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</si>
  <si>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</si>
  <si>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</si>
  <si>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</si>
  <si>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</si>
  <si>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</si>
  <si>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</si>
  <si>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</si>
  <si>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</si>
  <si>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</si>
  <si>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</si>
  <si>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</si>
  <si>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</si>
  <si>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</si>
  <si>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</si>
  <si>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</si>
  <si>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</si>
  <si>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</si>
  <si>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</si>
  <si>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</si>
  <si>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</si>
  <si>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</si>
  <si>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</si>
  <si>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</si>
  <si>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</si>
  <si>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</si>
  <si>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</si>
  <si>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</si>
  <si>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</si>
  <si>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</si>
  <si>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</si>
  <si>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</si>
  <si>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</si>
  <si>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</si>
  <si>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</si>
  <si>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</si>
  <si>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</si>
  <si>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</si>
  <si>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</si>
  <si>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</si>
  <si>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</si>
  <si>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</si>
  <si>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</si>
  <si>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</si>
  <si>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</si>
  <si>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</si>
  <si>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</si>
  <si>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</si>
  <si>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</si>
  <si>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</si>
  <si>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</si>
  <si>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</si>
  <si>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</si>
  <si>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</si>
  <si>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</si>
  <si>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</si>
  <si>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</si>
  <si>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</si>
  <si>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</si>
  <si>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</si>
  <si>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</si>
  <si>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</si>
  <si>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</si>
  <si>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</si>
  <si>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</si>
  <si>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</si>
  <si>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</si>
  <si>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</si>
  <si>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</si>
  <si>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</si>
  <si>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</si>
  <si>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</si>
  <si>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</si>
  <si>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</si>
  <si>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</si>
  <si>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</si>
  <si>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</si>
  <si>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</si>
  <si>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</si>
  <si>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</si>
  <si>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</si>
  <si>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</si>
  <si>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</si>
  <si>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</si>
  <si>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</si>
  <si>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</si>
  <si>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</si>
  <si>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</si>
  <si>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</si>
  <si>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</si>
  <si>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</si>
  <si>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</si>
  <si>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</si>
  <si>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</si>
  <si>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</si>
  <si>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</si>
  <si>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</si>
  <si>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</si>
  <si>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</si>
  <si>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</si>
  <si>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</si>
  <si>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</si>
  <si>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</si>
  <si>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</si>
  <si>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</si>
  <si>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</si>
  <si>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</si>
  <si>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</si>
  <si>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</si>
  <si>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</si>
  <si>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</si>
  <si>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</si>
  <si>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</si>
  <si>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</si>
  <si>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</si>
  <si>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</si>
  <si>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</si>
  <si>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</si>
  <si>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</si>
  <si>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</si>
  <si>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</si>
  <si>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</si>
  <si>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</si>
  <si>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</si>
  <si>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</si>
  <si>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</si>
  <si>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</si>
  <si>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</si>
  <si>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</si>
  <si>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</si>
  <si>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</si>
  <si>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</si>
  <si>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</si>
  <si>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</si>
  <si>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</si>
  <si>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</si>
  <si>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</si>
  <si>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</si>
  <si>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</si>
  <si>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</si>
  <si>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</si>
  <si>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</si>
  <si>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</si>
  <si>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</si>
  <si>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</si>
  <si>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</si>
  <si>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</si>
  <si>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</si>
  <si>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</si>
  <si>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</si>
  <si>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</si>
  <si>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</si>
  <si>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</si>
  <si>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</si>
  <si>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</si>
  <si>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</si>
  <si>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</si>
  <si>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</si>
  <si>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</si>
  <si>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</si>
  <si>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</si>
  <si>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</si>
  <si>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</si>
  <si>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</si>
  <si>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</si>
  <si>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</si>
  <si>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</si>
  <si>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</si>
  <si>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</si>
  <si>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</si>
  <si>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</si>
  <si>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</si>
  <si>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</si>
  <si>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</si>
  <si>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</si>
  <si>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</si>
  <si>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</si>
  <si>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</si>
  <si>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</si>
  <si>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</si>
  <si>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</si>
  <si>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</si>
  <si>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</si>
  <si>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</si>
  <si>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</si>
  <si>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</si>
  <si>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</si>
  <si>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</si>
  <si>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</si>
  <si>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</si>
  <si>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</si>
  <si>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</si>
  <si>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</si>
  <si>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</si>
  <si>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</si>
  <si>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</si>
  <si>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</si>
  <si>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</si>
  <si>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</si>
  <si>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</si>
  <si>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</si>
  <si>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</si>
  <si>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</si>
  <si>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</si>
  <si>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</si>
  <si>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</si>
  <si>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</si>
  <si>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</si>
  <si>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</si>
  <si>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</si>
  <si>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</si>
  <si>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</si>
  <si>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</si>
  <si>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</si>
  <si>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</si>
  <si>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</si>
  <si>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</si>
  <si>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</si>
  <si>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</si>
  <si>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</si>
  <si>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</si>
  <si>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</si>
  <si>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</si>
  <si>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</si>
  <si>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</si>
  <si>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</si>
  <si>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</si>
  <si>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</si>
  <si>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</si>
  <si>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</si>
  <si>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</si>
  <si>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</si>
  <si>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</si>
  <si>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</si>
  <si>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</si>
  <si>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</si>
  <si>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</si>
  <si>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</si>
  <si>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</si>
  <si>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</si>
  <si>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</si>
  <si>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</si>
  <si>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</si>
  <si>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</si>
  <si>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</si>
  <si>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</si>
  <si>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</si>
  <si>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</si>
  <si>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</si>
  <si>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</si>
  <si>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</si>
  <si>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</si>
  <si>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</si>
  <si>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</si>
  <si>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</si>
  <si>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</si>
  <si>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</si>
  <si>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</si>
  <si>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</si>
  <si>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</si>
  <si>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</si>
  <si>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</si>
  <si>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</si>
  <si>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</si>
  <si>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</si>
  <si>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</si>
  <si>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</si>
  <si>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</si>
  <si>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</si>
  <si>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</si>
  <si>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</si>
  <si>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</si>
  <si>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</si>
  <si>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</si>
  <si>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</si>
  <si>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</si>
  <si>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</si>
  <si>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</si>
  <si>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</si>
  <si>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</si>
  <si>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</si>
  <si>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</si>
  <si>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</si>
  <si>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</si>
  <si>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</si>
  <si>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</si>
  <si>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</si>
  <si>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</si>
  <si>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</si>
  <si>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</si>
  <si>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</si>
  <si>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</si>
  <si>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</si>
  <si>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</si>
  <si>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</si>
  <si>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</si>
  <si>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</si>
  <si>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</si>
  <si>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</si>
  <si>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</si>
  <si>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</si>
  <si>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</si>
  <si>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</si>
  <si>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</si>
  <si>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</si>
  <si>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</si>
  <si>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</si>
  <si>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</si>
  <si>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</si>
  <si>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</si>
  <si>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</si>
  <si>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</si>
  <si>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</si>
  <si>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</si>
  <si>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</si>
  <si>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</si>
  <si>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</si>
  <si>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</si>
  <si>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</si>
  <si>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</si>
  <si>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</si>
  <si>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</si>
  <si>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</si>
  <si>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</si>
  <si>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</si>
  <si>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</si>
  <si>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</si>
  <si>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</si>
  <si>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</si>
  <si>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</si>
  <si>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</si>
  <si>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</si>
  <si>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</si>
  <si>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</si>
  <si>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</si>
  <si>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</si>
  <si>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</si>
  <si>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</si>
  <si>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</si>
  <si>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</si>
  <si>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</si>
  <si>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</si>
  <si>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</si>
  <si>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</si>
  <si>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</si>
  <si>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</si>
  <si>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</si>
  <si>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</si>
  <si>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</si>
  <si>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</si>
  <si>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</si>
  <si>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</si>
  <si>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</si>
  <si>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</si>
  <si>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</si>
  <si>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</si>
  <si>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</si>
  <si>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</si>
  <si>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</si>
  <si>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</si>
  <si>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</si>
  <si>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</si>
  <si>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</si>
  <si>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</si>
  <si>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</si>
  <si>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</si>
  <si>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</si>
  <si>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</si>
  <si>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</si>
  <si>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</si>
  <si>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</si>
  <si>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</si>
  <si>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</si>
  <si>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</si>
  <si>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</si>
  <si>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</si>
  <si>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</si>
  <si>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</si>
  <si>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</si>
  <si>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</si>
  <si>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</si>
  <si>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</si>
  <si>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</si>
  <si>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</si>
  <si>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</si>
  <si>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</si>
  <si>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</si>
  <si>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</si>
  <si>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</si>
  <si>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</si>
  <si>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</si>
  <si>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</si>
  <si>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</si>
  <si>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</si>
  <si>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</si>
  <si>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</si>
  <si>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</si>
  <si>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</si>
  <si>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</si>
  <si>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</si>
  <si>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</si>
  <si>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</si>
  <si>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</si>
  <si>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</si>
  <si>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</si>
  <si>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</si>
  <si>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</si>
  <si>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</si>
  <si>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</si>
  <si>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</si>
  <si>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</si>
  <si>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</si>
  <si>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</si>
  <si>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</si>
  <si>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</si>
  <si>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</si>
  <si>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</si>
  <si>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</si>
  <si>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</si>
  <si>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</si>
  <si>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</si>
  <si>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</si>
  <si>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</si>
  <si>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</si>
  <si>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</si>
  <si>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</si>
  <si>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</si>
  <si>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</si>
  <si>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</si>
  <si>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</si>
  <si>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</si>
  <si>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</si>
  <si>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</si>
  <si>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</si>
  <si>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</si>
  <si>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</si>
  <si>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</si>
  <si>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</si>
  <si>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</si>
  <si>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</si>
  <si>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</si>
  <si>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</si>
  <si>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</si>
  <si>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</si>
  <si>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</si>
  <si>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</si>
  <si>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</si>
  <si>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</si>
  <si>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</si>
  <si>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</si>
  <si>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</si>
  <si>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</si>
  <si>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</si>
  <si>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</si>
  <si>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</si>
  <si>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</si>
  <si>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</si>
  <si>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</si>
  <si>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</si>
  <si>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</si>
  <si>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</si>
  <si>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</si>
  <si>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</si>
  <si>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</si>
  <si>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</si>
  <si>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</si>
  <si>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</si>
  <si>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</si>
  <si>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</si>
  <si>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</si>
  <si>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</si>
  <si>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</si>
  <si>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</si>
  <si>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</si>
  <si>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</si>
  <si>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</si>
  <si>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</si>
  <si>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</si>
  <si>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</si>
  <si>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</si>
  <si>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</si>
  <si>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</si>
  <si>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</si>
  <si>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</si>
  <si>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</si>
  <si>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</si>
  <si>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</si>
  <si>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</si>
  <si>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</si>
  <si>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</si>
  <si>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</si>
  <si>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</si>
  <si>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</si>
  <si>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</si>
  <si>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</si>
  <si>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</si>
  <si>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</si>
  <si>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</si>
  <si>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</si>
  <si>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</si>
  <si>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</si>
  <si>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</si>
  <si>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</si>
  <si>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</si>
  <si>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</si>
  <si>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</si>
  <si>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</si>
  <si>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</si>
  <si>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</si>
  <si>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</si>
  <si>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</si>
  <si>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</si>
  <si>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</si>
  <si>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</si>
  <si>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</si>
  <si>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</si>
  <si>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</si>
  <si>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</si>
  <si>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</si>
  <si>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</si>
  <si>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</si>
  <si>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</si>
  <si>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</si>
  <si>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</si>
  <si>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</si>
  <si>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</si>
  <si>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</si>
  <si>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</si>
  <si>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</si>
  <si>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</si>
  <si>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</si>
  <si>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</si>
  <si>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</si>
  <si>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</si>
  <si>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</si>
  <si>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</si>
  <si>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</si>
  <si>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</si>
  <si>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</si>
  <si>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</si>
  <si>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</si>
  <si>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</si>
  <si>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</si>
  <si>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</si>
  <si>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</si>
  <si>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</si>
  <si>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</si>
  <si>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</si>
  <si>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</si>
  <si>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</si>
  <si>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</si>
  <si>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</si>
  <si>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</si>
  <si>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</si>
  <si>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</si>
  <si>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</si>
  <si>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</si>
  <si>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</si>
  <si>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</si>
  <si>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</si>
  <si>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</si>
  <si>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</si>
  <si>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</si>
  <si>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</si>
  <si>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</si>
  <si>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</si>
  <si>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</si>
  <si>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</si>
  <si>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</si>
  <si>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</si>
  <si>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</si>
  <si>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</si>
  <si>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</si>
  <si>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</si>
  <si>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</si>
  <si>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</si>
  <si>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</si>
  <si>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</si>
  <si>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</si>
  <si>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</si>
  <si>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</si>
  <si>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</si>
  <si>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</si>
  <si>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</si>
  <si>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</si>
  <si>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</si>
  <si>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</si>
  <si>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</si>
  <si>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</si>
  <si>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</si>
  <si>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</si>
  <si>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</si>
  <si>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</si>
  <si>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</si>
  <si>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</si>
  <si>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</si>
  <si>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</si>
  <si>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</si>
  <si>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</si>
  <si>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</si>
  <si>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</si>
  <si>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</si>
  <si>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</si>
  <si>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</si>
  <si>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</si>
  <si>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</si>
  <si>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</si>
  <si>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</si>
  <si>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</si>
  <si>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</si>
  <si>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</si>
  <si>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</si>
  <si>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</si>
  <si>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</si>
  <si>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</si>
  <si>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</si>
  <si>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</si>
  <si>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</si>
  <si>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</si>
  <si>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</si>
  <si>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</si>
  <si>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</si>
  <si>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</si>
  <si>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</si>
  <si>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</si>
  <si>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</si>
  <si>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</si>
  <si>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</si>
  <si>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</si>
  <si>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</si>
  <si>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</si>
  <si>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</si>
  <si>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</si>
  <si>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</si>
  <si>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</si>
  <si>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</si>
  <si>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</si>
  <si>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</si>
  <si>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</si>
  <si>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</si>
  <si>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</si>
  <si>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</si>
  <si>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</si>
  <si>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</si>
  <si>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</si>
  <si>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</si>
  <si>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</si>
  <si>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</si>
  <si>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</si>
  <si>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</si>
  <si>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</si>
  <si>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</si>
  <si>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</si>
  <si>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</si>
  <si>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</si>
  <si>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</si>
  <si>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</si>
  <si>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</si>
  <si>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</si>
  <si>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</si>
  <si>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</si>
  <si>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</si>
  <si>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</si>
  <si>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</si>
  <si>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</si>
  <si>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</si>
  <si>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</si>
  <si>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</si>
  <si>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</si>
  <si>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</si>
  <si>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</si>
  <si>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</si>
  <si>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</si>
  <si>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</si>
  <si>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</si>
  <si>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</si>
  <si>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</si>
  <si>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</si>
  <si>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</si>
  <si>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</si>
  <si>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</si>
  <si>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</si>
  <si>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</si>
  <si>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</si>
  <si>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</si>
  <si>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</si>
  <si>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</si>
  <si>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</si>
  <si>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</si>
  <si>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</si>
  <si>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</si>
  <si>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</si>
  <si>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</si>
  <si>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</si>
  <si>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</si>
  <si>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</si>
  <si>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</si>
  <si>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</si>
  <si>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</si>
  <si>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</si>
  <si>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</si>
  <si>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</si>
  <si>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</si>
  <si>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</si>
  <si>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</si>
  <si>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</si>
  <si>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</si>
  <si>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</si>
  <si>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</si>
  <si>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</si>
  <si>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</si>
  <si>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</si>
  <si>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</si>
  <si>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</si>
  <si>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</si>
  <si>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</si>
  <si>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</si>
  <si>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</si>
  <si>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</si>
  <si>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</si>
  <si>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</si>
  <si>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</si>
  <si>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</si>
  <si>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</si>
  <si>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</si>
  <si>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</si>
  <si>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</si>
  <si>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</si>
  <si>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</si>
  <si>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</si>
  <si>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</si>
  <si>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</si>
  <si>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</si>
  <si>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</si>
  <si>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</si>
  <si>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</si>
  <si>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</si>
  <si>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</si>
  <si>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</si>
  <si>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</si>
  <si>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</si>
  <si>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</si>
  <si>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</si>
  <si>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</si>
  <si>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</si>
  <si>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</si>
  <si>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</si>
  <si>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</si>
  <si>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</si>
  <si>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</si>
  <si>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</si>
  <si>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</si>
  <si>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</si>
  <si>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</si>
  <si>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</si>
  <si>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</si>
  <si>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</si>
  <si>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</si>
  <si>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</si>
  <si>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</si>
  <si>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</si>
  <si>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</si>
  <si>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</si>
  <si>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</si>
  <si>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</si>
  <si>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</si>
  <si>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</si>
  <si>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</si>
  <si>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</si>
  <si>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</si>
  <si>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</si>
  <si>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</si>
  <si>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</si>
  <si>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</si>
  <si>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</si>
  <si>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</si>
  <si>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</si>
  <si>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</si>
  <si>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</si>
  <si>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</si>
  <si>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</si>
  <si>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</si>
  <si>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</si>
  <si>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</si>
  <si>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</si>
  <si>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</si>
  <si>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</si>
  <si>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</si>
  <si>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</si>
  <si>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</si>
  <si>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</si>
  <si>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</si>
  <si>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</si>
  <si>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</si>
  <si>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</si>
  <si>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</si>
  <si>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</si>
  <si>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</si>
  <si>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</si>
  <si>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</si>
  <si>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</si>
  <si>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</si>
  <si>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</si>
  <si>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</si>
  <si>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</si>
  <si>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</si>
  <si>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</si>
  <si>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</si>
  <si>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</si>
  <si>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</si>
  <si>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</si>
  <si>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</si>
  <si>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</si>
  <si>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</si>
  <si>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</si>
  <si>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</si>
  <si>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</si>
  <si>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</si>
  <si>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</si>
  <si>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</si>
  <si>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</si>
  <si>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</si>
  <si>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</si>
  <si>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</si>
  <si>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</si>
  <si>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</si>
  <si>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</si>
  <si>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</si>
  <si>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</si>
  <si>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</si>
  <si>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</si>
  <si>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</si>
  <si>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</si>
  <si>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</si>
  <si>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</si>
  <si>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</si>
  <si>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</si>
  <si>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</si>
  <si>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</si>
  <si>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</si>
  <si>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</si>
  <si>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</si>
  <si>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</si>
  <si>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</si>
  <si>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</si>
  <si>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</si>
  <si>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</si>
  <si>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</si>
  <si>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</si>
  <si>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</si>
  <si>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</si>
  <si>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</si>
  <si>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</si>
  <si>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</si>
  <si>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</si>
  <si>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</si>
  <si>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</si>
  <si>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</si>
  <si>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</si>
  <si>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</si>
  <si>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</si>
  <si>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</si>
  <si>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</si>
  <si>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</si>
  <si>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</si>
  <si>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</si>
  <si>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</si>
  <si>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</si>
  <si>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</si>
  <si>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</si>
  <si>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</si>
  <si>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</si>
  <si>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</si>
  <si>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</si>
  <si>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</si>
  <si>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</si>
  <si>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</si>
  <si>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</si>
  <si>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</si>
  <si>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</si>
  <si>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</si>
  <si>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</si>
  <si>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</si>
  <si>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</si>
  <si>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</si>
  <si>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</si>
  <si>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</si>
  <si>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</si>
  <si>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</si>
  <si>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</si>
  <si>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</si>
  <si>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</si>
  <si>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</si>
  <si>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</si>
  <si>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</si>
  <si>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</si>
  <si>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</si>
  <si>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</si>
  <si>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</si>
  <si>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</si>
  <si>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</si>
  <si>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</si>
  <si>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</si>
  <si>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</si>
  <si>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</si>
  <si>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</si>
  <si>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</si>
  <si>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</si>
  <si>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</si>
  <si>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</si>
  <si>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</si>
  <si>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</si>
  <si>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</si>
  <si>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</si>
  <si>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</si>
  <si>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</si>
  <si>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</si>
  <si>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</si>
  <si>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</si>
  <si>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</si>
  <si>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</si>
  <si>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</si>
  <si>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</si>
  <si>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</si>
  <si>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</si>
  <si>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</si>
  <si>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</si>
  <si>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</si>
  <si>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</si>
  <si>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</si>
  <si>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</si>
  <si>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</si>
  <si>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</si>
  <si>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</si>
  <si>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</si>
  <si>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</si>
  <si>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</si>
  <si>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</si>
  <si>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</si>
  <si>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</si>
  <si>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</si>
  <si>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</si>
  <si>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</si>
  <si>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</si>
  <si>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</si>
  <si>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</si>
  <si>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</si>
  <si>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</si>
  <si>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</si>
  <si>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</si>
  <si>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</si>
  <si>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</si>
  <si>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</si>
  <si>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</si>
  <si>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</si>
  <si>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</si>
  <si>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</si>
  <si>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</si>
  <si>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</si>
  <si>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</si>
  <si>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</si>
  <si>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</si>
  <si>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</si>
  <si>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</si>
  <si>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</si>
  <si>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</si>
  <si>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</si>
  <si>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</si>
  <si>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</si>
  <si>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</si>
  <si>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</si>
  <si>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</si>
  <si>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</si>
  <si>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</si>
  <si>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</si>
  <si>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</si>
  <si>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</si>
  <si>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</si>
  <si>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</si>
  <si>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</si>
  <si>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</si>
  <si>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</si>
  <si>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</si>
  <si>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</si>
  <si>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</si>
  <si>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</si>
  <si>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</si>
  <si>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</si>
  <si>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</si>
  <si>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</si>
  <si>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</si>
  <si>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</si>
  <si>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</si>
  <si>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</si>
  <si>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</si>
  <si>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</si>
  <si>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</si>
  <si>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</si>
  <si>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</si>
  <si>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</si>
  <si>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</si>
  <si>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</si>
  <si>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</si>
  <si>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</si>
  <si>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</si>
  <si>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</si>
  <si>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</si>
  <si>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</si>
  <si>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</si>
  <si>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</si>
  <si>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</si>
  <si>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</si>
  <si>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</si>
  <si>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</si>
  <si>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</si>
  <si>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</si>
  <si>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</si>
  <si>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</si>
  <si>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</si>
  <si>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</si>
  <si>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</si>
  <si>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</si>
  <si>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</si>
  <si>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</si>
  <si>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</si>
  <si>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</si>
  <si>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</si>
  <si>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</si>
  <si>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</si>
  <si>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</si>
  <si>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</si>
  <si>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</si>
  <si>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</si>
  <si>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</si>
  <si>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</si>
  <si>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</si>
  <si>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</si>
  <si>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</si>
  <si>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</si>
  <si>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</si>
  <si>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</si>
  <si>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</si>
  <si>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</si>
  <si>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</si>
  <si>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</si>
  <si>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</si>
  <si>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</si>
  <si>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</si>
  <si>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</si>
  <si>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</si>
  <si>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</si>
  <si>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</si>
  <si>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</si>
  <si>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</si>
  <si>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</si>
  <si>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</si>
  <si>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</si>
  <si>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</si>
  <si>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</si>
  <si>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</si>
  <si>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</si>
  <si>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</si>
  <si>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</si>
  <si>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</si>
  <si>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</si>
  <si>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</si>
  <si>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</si>
  <si>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</si>
  <si>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</si>
  <si>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</si>
  <si>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</si>
  <si>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</si>
  <si>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</si>
  <si>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</si>
  <si>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</si>
  <si>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</si>
  <si>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</si>
  <si>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</si>
  <si>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</si>
  <si>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</si>
  <si>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</si>
  <si>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</si>
  <si>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</si>
  <si>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</si>
  <si>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</si>
  <si>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</si>
  <si>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</si>
  <si>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</si>
  <si>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</si>
  <si>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</si>
  <si>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</si>
  <si>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</si>
  <si>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</si>
  <si>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</si>
  <si>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</si>
  <si>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</si>
  <si>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</si>
  <si>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</si>
  <si>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</si>
  <si>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</si>
  <si>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</si>
  <si>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</si>
  <si>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</si>
  <si>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</si>
  <si>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</si>
  <si>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</si>
  <si>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</si>
  <si>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</si>
  <si>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</si>
  <si>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</si>
  <si>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</si>
  <si>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</si>
  <si>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</si>
  <si>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</si>
  <si>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</si>
  <si>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</si>
  <si>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</si>
  <si>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</si>
  <si>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</si>
  <si>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</si>
  <si>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</si>
  <si>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</si>
  <si>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</si>
  <si>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</si>
  <si>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</si>
  <si>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</si>
  <si>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</si>
  <si>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</si>
  <si>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</si>
  <si>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</si>
  <si>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</si>
  <si>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</si>
  <si>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</si>
  <si>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</si>
  <si>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</si>
  <si>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</si>
  <si>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</si>
  <si>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</si>
  <si>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</si>
  <si>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</si>
  <si>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</si>
  <si>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</si>
  <si>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</si>
  <si>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</si>
  <si>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</si>
  <si>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</si>
  <si>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</si>
  <si>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</si>
  <si>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</si>
  <si>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</si>
  <si>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</si>
  <si>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</si>
  <si>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</si>
  <si>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</si>
  <si>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</si>
  <si>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</si>
  <si>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</si>
  <si>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</si>
  <si>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</si>
  <si>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</si>
  <si>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</si>
  <si>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</si>
  <si>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</si>
  <si>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</si>
  <si>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</si>
  <si>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</si>
  <si>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</si>
  <si>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</si>
  <si>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</si>
  <si>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</si>
  <si>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</si>
  <si>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</si>
  <si>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</si>
  <si>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</si>
  <si>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</si>
  <si>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</si>
  <si>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</si>
  <si>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</si>
  <si>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</si>
  <si>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</si>
  <si>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</si>
  <si>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</si>
  <si>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</si>
  <si>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</si>
  <si>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</si>
  <si>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</si>
  <si>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</si>
  <si>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</si>
  <si>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</si>
  <si>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</si>
  <si>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</si>
  <si>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</si>
  <si>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</si>
  <si>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</si>
  <si>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</si>
  <si>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</si>
  <si>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</si>
  <si>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</si>
  <si>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</si>
  <si>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</si>
  <si>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</si>
  <si>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</si>
  <si>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</si>
  <si>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</si>
  <si>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</si>
  <si>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</si>
  <si>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</si>
  <si>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</si>
  <si>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</si>
  <si>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</si>
  <si>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</si>
  <si>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</si>
  <si>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</si>
  <si>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</si>
  <si>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</si>
  <si>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</si>
  <si>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</si>
  <si>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</si>
  <si>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</si>
  <si>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</si>
  <si>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</si>
  <si>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</si>
  <si>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</si>
  <si>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</si>
  <si>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</si>
  <si>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</si>
  <si>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</si>
  <si>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</si>
  <si>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</si>
  <si>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</si>
  <si>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</si>
  <si>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</si>
  <si>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</si>
  <si>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</si>
  <si>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</si>
  <si>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</si>
  <si>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</si>
  <si>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</si>
  <si>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</si>
  <si>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</si>
  <si>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</si>
  <si>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</si>
  <si>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</si>
  <si>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</si>
  <si>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</si>
  <si>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</si>
  <si>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</si>
  <si>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</si>
  <si>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</si>
  <si>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</si>
  <si>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</si>
  <si>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</si>
  <si>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</si>
  <si>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</si>
  <si>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</si>
  <si>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</si>
  <si>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</si>
  <si>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</si>
  <si>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</si>
  <si>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</si>
  <si>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</si>
  <si>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</si>
  <si>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</si>
  <si>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</si>
  <si>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</si>
  <si>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</si>
  <si>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</si>
  <si>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</si>
  <si>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</si>
  <si>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</si>
  <si>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</si>
  <si>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</si>
  <si>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</si>
  <si>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</si>
  <si>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</si>
  <si>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</si>
  <si>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</si>
  <si>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</si>
  <si>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</si>
  <si>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</si>
  <si>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</si>
  <si>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</si>
  <si>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</si>
  <si>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</si>
  <si>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</si>
  <si>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</si>
  <si>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</si>
  <si>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</si>
  <si>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</si>
  <si>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</si>
  <si>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</si>
  <si>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</si>
  <si>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</si>
  <si>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</si>
  <si>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</si>
  <si>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</si>
  <si>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</si>
  <si>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</si>
  <si>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</si>
  <si>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</si>
  <si>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</si>
  <si>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</si>
  <si>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</si>
  <si>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</si>
  <si>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</si>
  <si>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</si>
  <si>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</si>
  <si>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</si>
  <si>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</si>
  <si>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</si>
  <si>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</si>
  <si>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</si>
  <si>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</si>
  <si>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</si>
  <si>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</si>
  <si>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</si>
  <si>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</si>
  <si>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</si>
  <si>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</si>
  <si>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</si>
  <si>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</si>
  <si>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</si>
  <si>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</si>
  <si>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</si>
  <si>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</si>
  <si>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</si>
  <si>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</si>
  <si>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</si>
  <si>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</si>
  <si>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</si>
  <si>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</si>
  <si>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</si>
  <si>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</si>
  <si>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</si>
  <si>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</si>
  <si>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</si>
  <si>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</si>
  <si>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</si>
  <si>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</si>
  <si>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</si>
  <si>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</si>
  <si>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</si>
  <si>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</si>
  <si>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</si>
  <si>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</si>
  <si>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</si>
  <si>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</si>
  <si>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</si>
  <si>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</si>
  <si>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</si>
  <si>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</si>
  <si>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</si>
  <si>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</si>
  <si>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</si>
  <si>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</si>
  <si>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</si>
  <si>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</si>
  <si>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</si>
  <si>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</si>
  <si>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</si>
  <si>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</si>
  <si>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</si>
  <si>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</si>
  <si>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</si>
  <si>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</si>
  <si>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</si>
  <si>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</si>
  <si>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</si>
  <si>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</si>
  <si>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</si>
  <si>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</si>
  <si>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</si>
  <si>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</si>
  <si>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</si>
  <si>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</si>
  <si>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</si>
  <si>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</si>
  <si>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</si>
  <si>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</si>
  <si>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</si>
  <si>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</si>
  <si>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</si>
  <si>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</si>
  <si>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</si>
  <si>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</si>
  <si>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</si>
  <si>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</si>
  <si>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</si>
  <si>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</si>
  <si>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</si>
  <si>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</si>
  <si>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</si>
  <si>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</si>
  <si>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</si>
  <si>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</si>
  <si>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</si>
  <si>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</si>
  <si>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</si>
  <si>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</si>
  <si>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</si>
  <si>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</si>
  <si>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</si>
  <si>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</si>
  <si>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</si>
  <si>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</si>
  <si>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</si>
  <si>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</si>
  <si>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</si>
  <si>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</si>
  <si>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</si>
  <si>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</si>
  <si>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</si>
  <si>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</si>
  <si>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</si>
  <si>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</si>
  <si>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</si>
  <si>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</si>
  <si>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</si>
  <si>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</si>
  <si>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</si>
  <si>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</si>
  <si>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</si>
  <si>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</si>
  <si>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</si>
  <si>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</si>
  <si>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</si>
  <si>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</si>
  <si>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</si>
  <si>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</si>
  <si>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</si>
  <si>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</si>
  <si>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</si>
  <si>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</si>
  <si>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</si>
  <si>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</si>
  <si>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</si>
  <si>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</si>
  <si>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</si>
  <si>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</si>
  <si>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</si>
  <si>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</si>
  <si>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</si>
  <si>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</si>
  <si>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</si>
  <si>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</si>
  <si>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</si>
  <si>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</si>
  <si>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</si>
  <si>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</si>
  <si>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</si>
  <si>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</si>
  <si>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</si>
  <si>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</si>
  <si>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</si>
  <si>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</si>
  <si>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</si>
  <si>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</si>
  <si>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</si>
  <si>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</si>
  <si>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</si>
  <si>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</si>
  <si>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</si>
  <si>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</si>
  <si>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</si>
  <si>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</si>
  <si>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</si>
  <si>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</si>
  <si>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</si>
  <si>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</si>
  <si>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</si>
  <si>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</si>
  <si>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</si>
  <si>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</si>
  <si>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</si>
  <si>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</si>
  <si>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</si>
  <si>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</si>
  <si>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</si>
  <si>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</si>
  <si>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</si>
  <si>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</si>
  <si>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</si>
  <si>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</si>
  <si>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</si>
  <si>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</si>
  <si>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</si>
  <si>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</si>
  <si>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</si>
  <si>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</si>
  <si>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</si>
  <si>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</si>
  <si>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</si>
  <si>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</si>
  <si>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</si>
  <si>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</si>
  <si>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</si>
  <si>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</si>
  <si>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</si>
  <si>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</si>
  <si>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</si>
  <si>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</si>
  <si>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</si>
  <si>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</si>
  <si>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</si>
  <si>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</si>
  <si>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</si>
  <si>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</si>
  <si>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</si>
  <si>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</si>
  <si>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</si>
  <si>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</si>
  <si>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</si>
  <si>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</si>
  <si>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</si>
  <si>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</si>
  <si>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</si>
  <si>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</si>
  <si>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</si>
  <si>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</si>
  <si>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</si>
  <si>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</si>
  <si>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</si>
  <si>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</si>
  <si>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</si>
  <si>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</si>
  <si>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</si>
  <si>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</si>
  <si>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</si>
  <si>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</si>
  <si>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</si>
  <si>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</si>
  <si>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</si>
  <si>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</si>
  <si>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</si>
  <si>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</si>
  <si>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</si>
  <si>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</si>
  <si>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</si>
  <si>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</si>
  <si>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</si>
  <si>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</si>
  <si>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</si>
  <si>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</si>
  <si>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</si>
  <si>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</si>
  <si>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</si>
  <si>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</si>
  <si>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</si>
  <si>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</si>
  <si>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</si>
  <si>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</si>
  <si>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</si>
  <si>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</si>
  <si>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</si>
  <si>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</si>
  <si>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</si>
  <si>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</si>
  <si>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</si>
  <si>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</si>
  <si>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</si>
  <si>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</si>
  <si>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</si>
  <si>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</si>
  <si>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</si>
  <si>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</si>
  <si>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</si>
  <si>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</si>
  <si>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</si>
  <si>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</si>
  <si>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</si>
  <si>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</si>
  <si>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</si>
  <si>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</si>
  <si>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</si>
  <si>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</si>
  <si>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</si>
  <si>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</si>
  <si>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</si>
  <si>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</si>
  <si>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</si>
  <si>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</si>
  <si>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</si>
  <si>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</si>
  <si>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</si>
  <si>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</si>
  <si>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</si>
  <si>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</si>
  <si>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</si>
  <si>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</si>
  <si>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</si>
  <si>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</si>
  <si>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</si>
  <si>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</si>
  <si>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</si>
  <si>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</si>
  <si>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</si>
  <si>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</si>
  <si>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</si>
  <si>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</si>
  <si>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</si>
  <si>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</si>
  <si>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</si>
  <si>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</si>
  <si>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</si>
  <si>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</si>
  <si>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</si>
  <si>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</si>
  <si>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</si>
  <si>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</si>
  <si>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</si>
  <si>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</si>
  <si>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</si>
  <si>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</si>
  <si>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</si>
  <si>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</si>
  <si>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</si>
  <si>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</si>
  <si>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</si>
  <si>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</si>
  <si>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</si>
  <si>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</si>
  <si>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</si>
  <si>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</si>
  <si>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</si>
  <si>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</si>
  <si>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</si>
  <si>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</si>
  <si>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</si>
  <si>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</si>
  <si>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</si>
  <si>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</si>
  <si>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</si>
  <si>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</si>
  <si>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</si>
  <si>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</si>
  <si>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</si>
  <si>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</si>
  <si>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</si>
  <si>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</si>
  <si>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</si>
  <si>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</si>
  <si>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</si>
  <si>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</si>
  <si>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</si>
  <si>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</si>
  <si>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</si>
  <si>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</si>
  <si>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</si>
  <si>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</si>
  <si>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</si>
  <si>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</si>
  <si>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</si>
  <si>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</si>
  <si>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</si>
  <si>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</si>
  <si>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</si>
  <si>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</si>
  <si>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</si>
  <si>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</si>
  <si>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</si>
  <si>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</si>
  <si>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</si>
  <si>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</si>
  <si>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</si>
  <si>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</si>
  <si>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</si>
  <si>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</si>
  <si>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</si>
  <si>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</si>
  <si>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</si>
  <si>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</si>
  <si>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</si>
  <si>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</si>
  <si>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</si>
  <si>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</si>
  <si>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</si>
  <si>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</si>
  <si>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</si>
  <si>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</si>
  <si>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</si>
  <si>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</si>
  <si>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</si>
  <si>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</si>
  <si>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</si>
  <si>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</si>
  <si>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</si>
  <si>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</si>
  <si>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</si>
  <si>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</si>
  <si>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</si>
  <si>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</si>
  <si>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</si>
  <si>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</si>
  <si>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</si>
  <si>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</si>
  <si>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</si>
  <si>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</si>
  <si>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</si>
  <si>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</si>
  <si>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</si>
  <si>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</si>
  <si>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</si>
  <si>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</si>
  <si>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</si>
  <si>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</si>
  <si>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</si>
  <si>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</si>
  <si>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</si>
  <si>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</si>
  <si>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</si>
  <si>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</si>
  <si>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</si>
  <si>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</si>
  <si>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</si>
  <si>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</si>
  <si>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</si>
  <si>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</si>
  <si>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</si>
  <si>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</si>
  <si>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</si>
  <si>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</si>
  <si>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</si>
  <si>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</si>
  <si>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</si>
  <si>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</si>
  <si>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</si>
  <si>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</si>
  <si>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</si>
  <si>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</si>
  <si>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</si>
  <si>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</si>
  <si>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</si>
  <si>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</si>
  <si>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</si>
  <si>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</si>
  <si>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</si>
  <si>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</si>
  <si>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</si>
  <si>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</si>
  <si>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</si>
  <si>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</si>
  <si>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</si>
  <si>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</si>
  <si>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</si>
  <si>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</si>
  <si>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</si>
  <si>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</si>
  <si>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</si>
  <si>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</si>
  <si>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</si>
  <si>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</si>
  <si>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</si>
  <si>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</si>
  <si>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</si>
  <si>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</si>
  <si>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</si>
  <si>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</si>
  <si>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</si>
  <si>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</si>
  <si>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</si>
  <si>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</si>
  <si>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</si>
  <si>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</si>
  <si>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</si>
  <si>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</si>
  <si>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</si>
  <si>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</si>
  <si>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</si>
  <si>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</si>
  <si>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</si>
  <si>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</si>
  <si>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</si>
  <si>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</si>
  <si>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</si>
  <si>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</si>
  <si>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</si>
  <si>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</si>
  <si>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</si>
  <si>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</si>
  <si>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</si>
  <si>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</si>
  <si>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</si>
  <si>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</si>
  <si>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</si>
  <si>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</si>
  <si>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</si>
  <si>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</si>
  <si>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</si>
  <si>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</si>
  <si>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</si>
  <si>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</si>
  <si>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</si>
  <si>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</si>
  <si>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</si>
  <si>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</si>
  <si>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</si>
  <si>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</si>
  <si>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</si>
  <si>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</si>
  <si>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</si>
  <si>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</si>
  <si>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</si>
  <si>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</si>
  <si>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</si>
  <si>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</si>
  <si>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</si>
  <si>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</si>
  <si>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</si>
  <si>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</si>
  <si>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</si>
  <si>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</si>
  <si>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</si>
  <si>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</si>
  <si>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</si>
  <si>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</si>
  <si>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</si>
  <si>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</si>
  <si>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</si>
  <si>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</si>
  <si>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</si>
  <si>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</si>
  <si>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</si>
  <si>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</si>
  <si>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</si>
  <si>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</si>
  <si>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</si>
  <si>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</si>
  <si>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</si>
  <si>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</si>
  <si>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</si>
  <si>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</si>
  <si>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</si>
  <si>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</si>
  <si>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</si>
  <si>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</si>
  <si>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</si>
  <si>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</si>
  <si>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</si>
  <si>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</si>
  <si>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</si>
  <si>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</si>
  <si>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</si>
  <si>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</si>
  <si>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</si>
  <si>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</si>
  <si>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</si>
  <si>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</si>
  <si>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</si>
  <si>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</si>
  <si>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</si>
  <si>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</si>
  <si>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</si>
  <si>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</si>
  <si>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</si>
  <si>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</si>
  <si>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</si>
  <si>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</si>
  <si>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</si>
  <si>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</si>
  <si>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</si>
  <si>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</si>
  <si>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</si>
  <si>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</si>
  <si>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</si>
  <si>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</si>
  <si>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</si>
  <si>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</si>
  <si>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</si>
  <si>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</si>
  <si>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</si>
  <si>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</si>
  <si>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</si>
  <si>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</si>
  <si>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</si>
  <si>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</si>
  <si>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</si>
  <si>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</si>
  <si>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</si>
  <si>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</si>
  <si>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</si>
  <si>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</si>
  <si>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</si>
  <si>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</si>
  <si>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</si>
  <si>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</si>
  <si>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</si>
  <si>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</si>
  <si>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</si>
  <si>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</si>
  <si>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</si>
  <si>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</si>
  <si>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</si>
  <si>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</si>
  <si>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</si>
  <si>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</si>
  <si>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</si>
  <si>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</si>
  <si>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</si>
  <si>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</si>
  <si>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</si>
  <si>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</si>
  <si>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</si>
  <si>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</si>
  <si>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</si>
  <si>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</si>
  <si>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</si>
  <si>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</si>
  <si>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</si>
  <si>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</si>
  <si>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</si>
  <si>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</si>
  <si>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</si>
  <si>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</si>
  <si>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</si>
  <si>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</si>
  <si>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</si>
  <si>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</si>
  <si>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</si>
  <si>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</si>
  <si>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</si>
  <si>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</si>
  <si>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</si>
  <si>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</si>
  <si>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</si>
  <si>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</si>
  <si>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</si>
  <si>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</si>
  <si>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</si>
  <si>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</si>
  <si>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</si>
  <si>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</si>
  <si>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</si>
  <si>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</si>
  <si>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</si>
  <si>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</si>
  <si>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</si>
  <si>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</si>
  <si>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</si>
  <si>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</si>
  <si>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</si>
  <si>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</si>
  <si>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</si>
  <si>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</si>
  <si>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</si>
  <si>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</si>
  <si>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</si>
  <si>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</si>
  <si>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</si>
  <si>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</si>
  <si>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</si>
  <si>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</si>
  <si>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</si>
  <si>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</si>
  <si>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</si>
  <si>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</si>
  <si>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</si>
  <si>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</si>
  <si>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</si>
  <si>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</si>
  <si>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</si>
  <si>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</si>
  <si>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</si>
  <si>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</si>
  <si>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</si>
  <si>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</si>
  <si>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</si>
  <si>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</si>
  <si>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</si>
  <si>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</si>
  <si>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</si>
  <si>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</si>
  <si>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</si>
  <si>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</si>
  <si>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</si>
  <si>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</si>
  <si>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</si>
  <si>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</si>
  <si>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</si>
  <si>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</si>
  <si>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</si>
  <si>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</si>
  <si>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</si>
  <si>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</si>
  <si>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</si>
  <si>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</si>
  <si>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</si>
  <si>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</si>
  <si>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</si>
  <si>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</si>
  <si>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</si>
  <si>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</si>
  <si>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</si>
  <si>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</si>
  <si>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</si>
  <si>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</si>
  <si>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</si>
  <si>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</si>
  <si>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</si>
  <si>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</si>
  <si>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</si>
  <si>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</si>
  <si>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</si>
  <si>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</si>
  <si>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</si>
  <si>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</si>
  <si>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</si>
  <si>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</si>
  <si>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</si>
  <si>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</si>
  <si>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</si>
  <si>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</si>
  <si>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</si>
  <si>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</si>
  <si>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</si>
  <si>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</si>
  <si>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</si>
  <si>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</si>
  <si>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</si>
  <si>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</si>
  <si>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</si>
  <si>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</si>
  <si>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</si>
  <si>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</si>
  <si>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</si>
  <si>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</si>
  <si>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</si>
  <si>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</si>
  <si>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</si>
  <si>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</si>
  <si>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</si>
  <si>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</si>
  <si>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</si>
  <si>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</si>
  <si>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</si>
  <si>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</si>
  <si>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</si>
  <si>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</si>
  <si>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</si>
  <si>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</si>
  <si>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</si>
  <si>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</si>
  <si>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</si>
  <si>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</si>
  <si>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</si>
  <si>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</si>
  <si>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</si>
  <si>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</si>
  <si>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</si>
  <si>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</si>
  <si>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</si>
  <si>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</si>
  <si>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</si>
  <si>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</si>
  <si>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</si>
  <si>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</si>
  <si>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</si>
  <si>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</si>
  <si>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</si>
  <si>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</si>
  <si>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</si>
  <si>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</si>
  <si>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</si>
  <si>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</si>
  <si>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</si>
  <si>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</si>
  <si>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</si>
  <si>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</si>
  <si>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</si>
  <si>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</si>
  <si>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</si>
  <si>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</si>
  <si>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</si>
  <si>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</si>
  <si>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</si>
  <si>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</si>
  <si>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</si>
  <si>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</si>
  <si>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</si>
  <si>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</si>
  <si>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</si>
  <si>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</si>
  <si>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</si>
  <si>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</si>
  <si>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</si>
  <si>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</si>
  <si>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</si>
  <si>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</si>
  <si>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</si>
  <si>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</si>
  <si>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</si>
  <si>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</si>
  <si>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</si>
  <si>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</si>
  <si>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</si>
  <si>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</si>
  <si>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</si>
  <si>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</si>
  <si>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</si>
  <si>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</si>
  <si>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</si>
  <si>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</si>
  <si>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</si>
  <si>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</si>
  <si>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</si>
  <si>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</si>
  <si>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</si>
  <si>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</si>
  <si>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</si>
  <si>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</si>
  <si>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</si>
  <si>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</si>
  <si>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</si>
  <si>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</si>
  <si>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</si>
  <si>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</si>
  <si>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</si>
  <si>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</si>
  <si>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</si>
  <si>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</si>
  <si>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</si>
  <si>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</si>
  <si>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</si>
  <si>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</si>
  <si>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</si>
  <si>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</si>
  <si>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</si>
  <si>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</si>
  <si>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</si>
  <si>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</si>
  <si>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</si>
  <si>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</si>
  <si>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</si>
  <si>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</si>
  <si>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</si>
  <si>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</si>
  <si>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</si>
  <si>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</si>
  <si>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</si>
  <si>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</si>
  <si>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</si>
  <si>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</si>
  <si>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</si>
  <si>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</si>
  <si>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</si>
  <si>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</si>
  <si>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</si>
  <si>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</si>
  <si>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</si>
  <si>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</si>
  <si>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</si>
  <si>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</si>
  <si>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</si>
  <si>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</si>
  <si>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</si>
  <si>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</si>
  <si>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</si>
  <si>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</si>
  <si>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</si>
  <si>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</si>
  <si>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</si>
  <si>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</si>
  <si>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</si>
  <si>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</si>
  <si>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</si>
  <si>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</si>
  <si>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</si>
  <si>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</si>
  <si>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</si>
  <si>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</si>
  <si>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</si>
  <si>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</si>
  <si>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</si>
  <si>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</si>
  <si>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</si>
  <si>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</si>
  <si>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</si>
  <si>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</si>
  <si>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</si>
  <si>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</si>
  <si>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</si>
  <si>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</si>
  <si>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</si>
  <si>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</si>
  <si>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</si>
  <si>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</si>
  <si>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</si>
  <si>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</si>
  <si>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</si>
  <si>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</si>
  <si>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</si>
  <si>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</si>
  <si>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</si>
  <si>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</si>
  <si>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</si>
  <si>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</si>
  <si>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</si>
  <si>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</si>
  <si>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</si>
  <si>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</si>
  <si>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</si>
  <si>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</si>
  <si>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</si>
  <si>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</si>
  <si>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</si>
  <si>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</si>
  <si>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</si>
  <si>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</si>
  <si>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</si>
  <si>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</si>
  <si>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</si>
  <si>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</si>
  <si>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</si>
  <si>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</si>
  <si>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</si>
  <si>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</si>
  <si>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</si>
  <si>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</si>
  <si>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</si>
  <si>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</si>
  <si>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</si>
  <si>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</si>
  <si>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</si>
  <si>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</si>
  <si>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</si>
  <si>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</si>
  <si>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</si>
  <si>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</si>
  <si>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</si>
  <si>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</si>
  <si>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</si>
  <si>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</si>
  <si>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</si>
  <si>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</si>
  <si>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</si>
  <si>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</si>
  <si>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</si>
  <si>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</si>
  <si>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</si>
  <si>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</si>
  <si>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</si>
  <si>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</si>
  <si>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</si>
  <si>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</si>
  <si>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</si>
  <si>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</si>
  <si>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</si>
  <si>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</si>
  <si>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</si>
  <si>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</si>
  <si>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</si>
  <si>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</si>
  <si>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</si>
  <si>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</si>
  <si>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</si>
  <si>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</si>
  <si>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</si>
  <si>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</si>
  <si>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</si>
  <si>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</si>
  <si>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</si>
  <si>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</si>
  <si>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</si>
  <si>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</si>
  <si>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</si>
  <si>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</si>
  <si>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</si>
  <si>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</si>
  <si>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</si>
  <si>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</si>
  <si>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</si>
  <si>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</si>
  <si>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</si>
  <si>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</si>
  <si>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</si>
  <si>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</si>
  <si>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</si>
  <si>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</si>
  <si>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</si>
  <si>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</si>
  <si>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</si>
  <si>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</si>
  <si>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</si>
  <si>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</si>
  <si>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</si>
  <si>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</si>
  <si>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</si>
  <si>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</si>
  <si>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</si>
  <si>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</si>
  <si>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</si>
  <si>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</si>
  <si>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</si>
  <si>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</si>
  <si>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</si>
  <si>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</si>
  <si>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</si>
  <si>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</si>
  <si>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</si>
  <si>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</si>
  <si>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</si>
  <si>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</si>
  <si>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</si>
  <si>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</si>
  <si>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</si>
  <si>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</si>
  <si>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</si>
  <si>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</si>
  <si>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</si>
  <si>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</si>
  <si>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</si>
  <si>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</si>
  <si>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</si>
  <si>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</si>
  <si>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</si>
  <si>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</si>
  <si>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</si>
  <si>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</si>
  <si>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</si>
  <si>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</si>
  <si>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</si>
  <si>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</si>
  <si>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</si>
  <si>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</si>
  <si>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</si>
  <si>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</si>
  <si>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</si>
  <si>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</si>
  <si>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</si>
  <si>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</si>
  <si>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</si>
  <si>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</si>
  <si>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</si>
  <si>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</si>
  <si>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</si>
  <si>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</si>
  <si>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</si>
  <si>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</si>
  <si>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</si>
  <si>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</si>
  <si>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</si>
  <si>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</si>
  <si>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</si>
  <si>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</si>
  <si>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</si>
  <si>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</si>
  <si>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</si>
  <si>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</si>
  <si>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</si>
  <si>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</si>
  <si>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</si>
  <si>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</si>
  <si>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</si>
  <si>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</si>
  <si>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</si>
  <si>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</si>
  <si>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</si>
  <si>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</si>
  <si>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</si>
  <si>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</si>
  <si>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</si>
  <si>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</si>
  <si>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</si>
  <si>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</si>
  <si>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</si>
  <si>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</si>
  <si>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</si>
  <si>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</si>
  <si>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</si>
  <si>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</si>
  <si>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</si>
  <si>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</si>
  <si>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</si>
  <si>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</si>
  <si>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</si>
  <si>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</si>
  <si>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</si>
  <si>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</si>
  <si>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</si>
  <si>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</si>
  <si>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</si>
  <si>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</si>
  <si>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</si>
  <si>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</si>
  <si>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</si>
  <si>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</si>
  <si>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</si>
  <si>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</si>
  <si>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</si>
  <si>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</si>
  <si>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</si>
  <si>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</si>
  <si>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</si>
  <si>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</si>
  <si>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</si>
  <si>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</si>
  <si>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</si>
  <si>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</si>
  <si>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</si>
  <si>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</si>
  <si>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</si>
  <si>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</si>
  <si>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</si>
  <si>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</si>
  <si>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</si>
  <si>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</si>
  <si>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</si>
  <si>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</si>
  <si>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</si>
  <si>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</si>
  <si>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</si>
  <si>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</si>
  <si>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</si>
  <si>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</si>
  <si>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</si>
  <si>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</si>
  <si>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</si>
  <si>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</si>
  <si>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</si>
  <si>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</si>
  <si>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</si>
  <si>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</si>
  <si>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</si>
  <si>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</si>
  <si>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</si>
  <si>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</si>
  <si>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</si>
  <si>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</si>
  <si>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</si>
  <si>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</si>
  <si>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</si>
  <si>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</si>
  <si>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</si>
  <si>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</si>
  <si>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</si>
  <si>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</si>
  <si>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</si>
  <si>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</si>
  <si>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</si>
  <si>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</si>
  <si>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</si>
  <si>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</si>
  <si>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</si>
  <si>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</si>
  <si>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</si>
  <si>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</si>
  <si>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</si>
  <si>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</si>
  <si>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</si>
  <si>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</si>
  <si>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</si>
  <si>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</si>
  <si>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</si>
  <si>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</si>
  <si>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</si>
  <si>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</si>
  <si>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</si>
  <si>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</si>
  <si>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</si>
  <si>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</si>
  <si>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</si>
  <si>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</si>
  <si>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</si>
  <si>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</si>
  <si>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</si>
  <si>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</si>
  <si>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</si>
  <si>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</si>
  <si>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</si>
  <si>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</si>
  <si>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</si>
  <si>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</si>
  <si>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</si>
  <si>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</si>
  <si>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</si>
  <si>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</si>
  <si>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</si>
  <si>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</si>
  <si>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</si>
  <si>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</si>
  <si>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</si>
  <si>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</si>
  <si>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</si>
  <si>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</si>
  <si>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</si>
  <si>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</si>
  <si>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</si>
  <si>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</si>
  <si>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</si>
  <si>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</si>
  <si>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</si>
  <si>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</si>
  <si>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</si>
  <si>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</si>
  <si>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</si>
  <si>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</si>
  <si>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</si>
  <si>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</si>
  <si>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</si>
  <si>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</si>
  <si>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</si>
  <si>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</si>
  <si>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</si>
  <si>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</si>
  <si>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</si>
  <si>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</si>
  <si>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</si>
  <si>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</si>
  <si>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</si>
  <si>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</si>
  <si>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</si>
  <si>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</si>
  <si>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</si>
  <si>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</si>
  <si>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</si>
  <si>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</si>
  <si>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</si>
  <si>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</si>
  <si>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</si>
  <si>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</si>
  <si>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</si>
  <si>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</si>
  <si>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</si>
  <si>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</si>
  <si>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</si>
  <si>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</si>
  <si>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</si>
  <si>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</si>
  <si>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</si>
  <si>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</si>
  <si>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</si>
  <si>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</si>
  <si>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</si>
  <si>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</si>
  <si>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</si>
  <si>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</si>
  <si>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</si>
  <si>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</si>
  <si>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</si>
  <si>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</si>
  <si>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</si>
  <si>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</si>
  <si>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</si>
  <si>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</si>
  <si>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</si>
  <si>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</si>
  <si>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</si>
  <si>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</si>
  <si>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</si>
  <si>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</si>
  <si>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</si>
  <si>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</si>
  <si>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</si>
  <si>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</si>
  <si>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</si>
  <si>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</si>
  <si>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</si>
  <si>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</si>
  <si>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</si>
  <si>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</si>
  <si>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</si>
  <si>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</si>
  <si>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</si>
  <si>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</si>
  <si>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</si>
  <si>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</si>
  <si>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</si>
  <si>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</si>
  <si>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</si>
  <si>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</si>
  <si>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</si>
  <si>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</si>
  <si>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</si>
  <si>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</si>
  <si>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</si>
  <si>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</si>
  <si>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</si>
  <si>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</si>
  <si>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</si>
  <si>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</si>
  <si>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</si>
  <si>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</si>
  <si>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</si>
  <si>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</si>
  <si>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</si>
  <si>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</si>
  <si>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</si>
  <si>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</si>
  <si>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</si>
  <si>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</si>
  <si>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</si>
  <si>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</si>
  <si>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</si>
  <si>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</si>
  <si>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</si>
  <si>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</si>
  <si>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</si>
  <si>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</si>
  <si>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</si>
  <si>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</si>
  <si>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</si>
  <si>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</si>
  <si>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</si>
  <si>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</si>
  <si>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</si>
  <si>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</si>
  <si>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</si>
  <si>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</si>
  <si>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</si>
  <si>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</si>
  <si>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</si>
  <si>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</si>
  <si>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</si>
  <si>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</si>
  <si>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</si>
  <si>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</si>
  <si>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</si>
  <si>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</si>
  <si>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</si>
  <si>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</si>
  <si>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</si>
  <si>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</si>
  <si>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</si>
  <si>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</si>
  <si>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</si>
  <si>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</si>
  <si>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</si>
  <si>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</si>
  <si>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</si>
  <si>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</si>
  <si>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</si>
  <si>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</si>
  <si>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</si>
  <si>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</si>
  <si>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</si>
  <si>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</si>
  <si>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</si>
  <si>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</si>
  <si>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</si>
  <si>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</si>
  <si>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</si>
  <si>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</si>
  <si>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</si>
  <si>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</si>
  <si>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</si>
  <si>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</si>
  <si>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</si>
  <si>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</si>
  <si>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</si>
  <si>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</si>
  <si>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</si>
  <si>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</si>
  <si>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</si>
  <si>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</si>
  <si>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</si>
  <si>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</si>
  <si>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</si>
  <si>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</si>
  <si>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</si>
  <si>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</si>
  <si>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</si>
  <si>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</si>
  <si>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</si>
  <si>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</si>
  <si>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</si>
  <si>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</si>
  <si>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</si>
  <si>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</si>
  <si>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</si>
  <si>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</si>
  <si>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</si>
  <si>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</si>
  <si>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</si>
  <si>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</si>
  <si>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</si>
  <si>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</si>
  <si>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</si>
  <si>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</si>
  <si>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</si>
  <si>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</si>
  <si>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</si>
  <si>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</si>
  <si>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</si>
  <si>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</si>
  <si>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</si>
  <si>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</si>
  <si>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</si>
  <si>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</si>
  <si>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</si>
  <si>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</si>
  <si>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</si>
  <si>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</si>
  <si>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</si>
  <si>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</si>
  <si>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</si>
  <si>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</si>
  <si>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</si>
  <si>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</si>
  <si>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</si>
  <si>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</si>
  <si>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</si>
  <si>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</si>
  <si>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</si>
  <si>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</si>
  <si>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</si>
  <si>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</si>
  <si>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</si>
  <si>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</si>
  <si>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</si>
  <si>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</si>
  <si>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</si>
  <si>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</si>
  <si>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</si>
  <si>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</si>
  <si>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</si>
  <si>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</si>
  <si>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</si>
  <si>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</si>
  <si>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</si>
  <si>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</si>
  <si>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</si>
  <si>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</si>
  <si>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</si>
  <si>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</si>
  <si>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</si>
  <si>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</si>
  <si>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</si>
  <si>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</si>
  <si>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</si>
  <si>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</si>
  <si>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</si>
  <si>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</si>
  <si>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</si>
  <si>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</si>
  <si>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</si>
  <si>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</si>
  <si>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</si>
  <si>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</si>
  <si>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</si>
  <si>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</si>
  <si>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</si>
  <si>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</si>
  <si>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</si>
  <si>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</si>
  <si>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</si>
  <si>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</si>
  <si>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</si>
  <si>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</si>
  <si>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</si>
  <si>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</si>
  <si>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</si>
  <si>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</si>
  <si>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</si>
  <si>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</si>
  <si>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</si>
  <si>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</si>
  <si>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</si>
  <si>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</si>
  <si>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</si>
  <si>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</si>
  <si>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</si>
  <si>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</si>
  <si>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</si>
  <si>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</si>
  <si>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</si>
  <si>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</si>
  <si>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</si>
  <si>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</si>
  <si>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</si>
  <si>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</si>
  <si>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</si>
  <si>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</si>
  <si>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</si>
  <si>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</si>
  <si>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</si>
  <si>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</si>
  <si>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</si>
  <si>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</si>
  <si>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</si>
  <si>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</si>
  <si>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</si>
  <si>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</si>
  <si>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</si>
  <si>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</si>
  <si>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</si>
  <si>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</si>
  <si>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</si>
  <si>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</si>
  <si>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</si>
  <si>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</si>
  <si>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</si>
  <si>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</si>
  <si>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</si>
  <si>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</si>
  <si>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</si>
  <si>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</si>
  <si>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</si>
  <si>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</si>
  <si>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</si>
  <si>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</si>
  <si>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</si>
  <si>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</si>
  <si>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</si>
  <si>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</si>
  <si>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</si>
  <si>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</si>
  <si>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</si>
  <si>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</si>
  <si>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</si>
  <si>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</si>
  <si>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</si>
  <si>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</si>
  <si>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</si>
  <si>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</si>
  <si>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</si>
  <si>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</si>
  <si>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</si>
  <si>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</si>
  <si>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</si>
  <si>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</si>
  <si>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</si>
  <si>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</si>
  <si>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</si>
  <si>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</si>
  <si>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</si>
  <si>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</si>
  <si>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</si>
  <si>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</si>
  <si>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</si>
  <si>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</si>
  <si>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</si>
  <si>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</si>
  <si>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</si>
  <si>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</si>
  <si>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</si>
  <si>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</si>
  <si>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</si>
  <si>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</si>
  <si>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</si>
  <si>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</si>
  <si>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</si>
  <si>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</si>
  <si>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</si>
  <si>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</si>
  <si>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</si>
  <si>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</si>
  <si>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</si>
  <si>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</si>
  <si>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</si>
  <si>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</si>
  <si>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</si>
  <si>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</si>
  <si>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</si>
  <si>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</si>
  <si>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</si>
  <si>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</si>
  <si>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</si>
  <si>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</si>
  <si>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</si>
  <si>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</si>
  <si>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</si>
  <si>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</si>
  <si>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</si>
  <si>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</si>
  <si>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</si>
  <si>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</si>
  <si>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</si>
  <si>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</si>
  <si>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</si>
  <si>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</si>
  <si>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</si>
  <si>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</si>
  <si>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</si>
  <si>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</si>
  <si>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</si>
  <si>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</si>
  <si>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</si>
  <si>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</si>
  <si>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</si>
  <si>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</si>
  <si>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</si>
  <si>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</si>
  <si>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</si>
  <si>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</si>
  <si>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</si>
  <si>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</si>
  <si>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</si>
  <si>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</si>
  <si>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</si>
  <si>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</si>
  <si>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</si>
  <si>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</si>
  <si>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</si>
  <si>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</si>
  <si>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</si>
  <si>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</si>
  <si>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</si>
  <si>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</si>
  <si>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</si>
  <si>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</si>
  <si>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</si>
  <si>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</si>
  <si>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</si>
  <si>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</si>
  <si>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</si>
  <si>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</si>
  <si>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</si>
  <si>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</si>
  <si>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</si>
  <si>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</si>
  <si>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</si>
  <si>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</si>
  <si>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</si>
  <si>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</si>
  <si>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</si>
  <si>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</si>
  <si>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</si>
  <si>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</si>
  <si>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</si>
  <si>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</si>
  <si>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</si>
  <si>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</si>
  <si>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</si>
  <si>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</si>
  <si>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</si>
  <si>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</si>
  <si>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</si>
  <si>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</si>
  <si>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</si>
  <si>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</si>
  <si>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</si>
  <si>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</si>
  <si>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</si>
  <si>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</si>
  <si>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</si>
  <si>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</si>
  <si>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</si>
  <si>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</si>
  <si>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</si>
  <si>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</si>
  <si>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</si>
  <si>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</si>
  <si>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</si>
  <si>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</si>
  <si>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</si>
  <si>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</si>
  <si>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</si>
  <si>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</si>
  <si>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</si>
  <si>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</si>
  <si>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</si>
  <si>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</si>
  <si>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</si>
  <si>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</si>
  <si>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</si>
  <si>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</si>
  <si>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</si>
  <si>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</si>
  <si>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</si>
  <si>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</si>
  <si>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</si>
  <si>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</si>
  <si>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</si>
  <si>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</si>
  <si>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</si>
  <si>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</si>
  <si>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</si>
  <si>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</si>
  <si>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</si>
  <si>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</si>
  <si>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</si>
  <si>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</si>
  <si>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</si>
  <si>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</si>
  <si>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</si>
  <si>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</si>
  <si>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</si>
  <si>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</si>
  <si>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</si>
  <si>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</si>
  <si>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</si>
  <si>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</si>
  <si>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</si>
  <si>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</si>
  <si>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</si>
  <si>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</si>
  <si>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</si>
  <si>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</si>
  <si>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</si>
  <si>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</si>
  <si>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</si>
  <si>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</si>
  <si>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</si>
  <si>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</si>
  <si>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</si>
  <si>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</si>
  <si>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</si>
  <si>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</si>
  <si>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</si>
  <si>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</si>
  <si>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</si>
  <si>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</si>
  <si>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</si>
  <si>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</si>
  <si>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</si>
  <si>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</si>
  <si>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</si>
  <si>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</si>
  <si>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</si>
  <si>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</si>
  <si>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</si>
  <si>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</si>
  <si>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</si>
  <si>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</si>
  <si>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</si>
  <si>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</si>
  <si>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</si>
  <si>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</si>
  <si>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</si>
  <si>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</si>
  <si>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</si>
  <si>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</si>
  <si>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</si>
  <si>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</si>
  <si>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</si>
  <si>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</si>
  <si>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</si>
  <si>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</si>
  <si>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</si>
  <si>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</si>
  <si>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</si>
  <si>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</si>
  <si>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</si>
  <si>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</si>
  <si>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</si>
  <si>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</si>
  <si>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</si>
  <si>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</si>
  <si>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</si>
  <si>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</si>
  <si>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</si>
  <si>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</si>
  <si>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</si>
  <si>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</si>
  <si>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</si>
  <si>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</si>
  <si>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</si>
  <si>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</si>
  <si>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</si>
  <si>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</si>
  <si>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</si>
  <si>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</si>
  <si>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</si>
  <si>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</si>
  <si>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</si>
  <si>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</si>
  <si>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</si>
  <si>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</si>
  <si>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</si>
  <si>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</si>
  <si>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</si>
  <si>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</si>
  <si>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</si>
  <si>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</si>
  <si>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</si>
  <si>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</si>
  <si>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</si>
  <si>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</si>
  <si>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</si>
  <si>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</si>
  <si>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</si>
  <si>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</si>
  <si>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</si>
  <si>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</si>
  <si>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</si>
  <si>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</si>
  <si>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</si>
  <si>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</si>
  <si>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</si>
  <si>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</si>
  <si>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</si>
  <si>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</si>
  <si>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</si>
  <si>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</si>
  <si>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</si>
  <si>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</si>
  <si>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</si>
  <si>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</si>
  <si>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</si>
  <si>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</si>
  <si>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</si>
  <si>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</si>
  <si>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</si>
  <si>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</si>
  <si>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</si>
  <si>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</si>
  <si>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</si>
  <si>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</si>
  <si>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</si>
  <si>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</si>
  <si>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</si>
  <si>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</si>
  <si>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</si>
  <si>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</si>
  <si>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</si>
  <si>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</si>
  <si>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</si>
  <si>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</si>
  <si>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</si>
  <si>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</si>
  <si>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</si>
  <si>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</si>
  <si>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</si>
  <si>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</si>
  <si>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</si>
  <si>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</si>
  <si>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</si>
  <si>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</si>
  <si>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</si>
  <si>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</si>
  <si>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</si>
  <si>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</si>
  <si>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</si>
  <si>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</si>
  <si>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</si>
  <si>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</si>
  <si>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</si>
  <si>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</si>
  <si>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</si>
  <si>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</si>
  <si>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</si>
  <si>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</si>
  <si>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</si>
  <si>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</si>
  <si>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</si>
  <si>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</si>
  <si>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</si>
  <si>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</si>
  <si>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</si>
  <si>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</si>
  <si>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</si>
  <si>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</si>
  <si>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</si>
  <si>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</si>
  <si>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</si>
  <si>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</si>
  <si>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</si>
  <si>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</si>
  <si>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</si>
  <si>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</si>
  <si>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</si>
  <si>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</si>
  <si>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</si>
  <si>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</si>
  <si>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</si>
  <si>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</si>
  <si>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</si>
  <si>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</si>
  <si>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</si>
  <si>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</si>
  <si>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</si>
  <si>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</si>
  <si>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</si>
  <si>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</si>
  <si>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</si>
  <si>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</si>
  <si>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</si>
  <si>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</si>
  <si>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</si>
  <si>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</si>
  <si>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</si>
  <si>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</si>
  <si>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</si>
  <si>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</si>
  <si>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</si>
  <si>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</si>
  <si>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</si>
  <si>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</si>
  <si>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</si>
  <si>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</si>
  <si>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</si>
  <si>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</si>
  <si>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</si>
  <si>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</si>
  <si>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</si>
  <si>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</si>
  <si>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</si>
  <si>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</si>
  <si>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</si>
  <si>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</si>
  <si>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</si>
  <si>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</si>
  <si>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</si>
  <si>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</si>
  <si>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</si>
  <si>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</si>
  <si>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</si>
  <si>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</si>
  <si>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</si>
  <si>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</si>
  <si>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</si>
  <si>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</si>
  <si>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</si>
  <si>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</si>
  <si>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</si>
  <si>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</si>
  <si>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</si>
  <si>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</si>
  <si>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</si>
  <si>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</si>
  <si>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</si>
  <si>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</si>
  <si>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</si>
  <si>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</si>
  <si>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</si>
  <si>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</si>
  <si>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</si>
  <si>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</si>
  <si>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</si>
  <si>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</si>
  <si>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</si>
  <si>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</si>
  <si>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</si>
  <si>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</si>
  <si>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</si>
  <si>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</si>
  <si>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</si>
  <si>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</si>
  <si>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</si>
  <si>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</si>
  <si>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</si>
  <si>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</si>
  <si>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</si>
  <si>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</si>
  <si>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</si>
  <si>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</si>
  <si>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</si>
  <si>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</si>
  <si>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</si>
  <si>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</si>
  <si>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</si>
  <si>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</si>
  <si>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</si>
  <si>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</si>
  <si>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</si>
  <si>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</si>
  <si>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</si>
  <si>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</si>
  <si>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</si>
  <si>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</si>
  <si>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</si>
  <si>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</si>
  <si>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</si>
  <si>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</si>
  <si>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</si>
  <si>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</si>
  <si>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</si>
  <si>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</si>
  <si>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</si>
  <si>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</si>
  <si>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</si>
  <si>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</si>
  <si>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</si>
  <si>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</si>
  <si>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</si>
  <si>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</si>
  <si>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</si>
  <si>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</si>
  <si>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</si>
  <si>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</si>
  <si>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</si>
  <si>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</si>
  <si>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</si>
  <si>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</si>
  <si>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</si>
  <si>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</si>
  <si>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</si>
  <si>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</si>
  <si>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</si>
  <si>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</si>
  <si>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</si>
  <si>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</si>
  <si>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</si>
  <si>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</si>
  <si>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</si>
  <si>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</si>
  <si>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</si>
  <si>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</si>
  <si>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</si>
  <si>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</si>
  <si>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</si>
  <si>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</si>
  <si>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</si>
  <si>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</si>
  <si>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</si>
  <si>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</si>
  <si>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</si>
  <si>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</si>
  <si>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</si>
  <si>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</si>
  <si>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</si>
  <si>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</si>
  <si>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</si>
  <si>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</si>
  <si>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</si>
  <si>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</si>
  <si>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</si>
  <si>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</si>
  <si>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</si>
  <si>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</si>
  <si>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</si>
  <si>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</si>
  <si>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</si>
  <si>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</si>
  <si>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</si>
  <si>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</si>
  <si>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</si>
  <si>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</si>
  <si>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</si>
  <si>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</si>
  <si>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</si>
  <si>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</si>
  <si>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</si>
  <si>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</si>
  <si>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</si>
  <si>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</si>
  <si>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</si>
  <si>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</si>
  <si>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</si>
  <si>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</si>
  <si>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</si>
  <si>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</si>
  <si>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</si>
  <si>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</si>
  <si>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</si>
  <si>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</si>
  <si>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</si>
  <si>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</si>
  <si>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</si>
  <si>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</si>
  <si>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</si>
  <si>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</si>
  <si>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</si>
  <si>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</si>
  <si>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</si>
  <si>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</si>
  <si>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</si>
  <si>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</si>
  <si>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</si>
  <si>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</si>
  <si>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</si>
  <si>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</si>
  <si>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</si>
  <si>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</si>
  <si>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</si>
  <si>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</si>
  <si>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</si>
  <si>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</si>
  <si>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</si>
  <si>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</si>
  <si>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</si>
  <si>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</si>
  <si>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</si>
  <si>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</si>
  <si>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</si>
  <si>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</si>
  <si>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</si>
  <si>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</si>
  <si>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</si>
  <si>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</si>
  <si>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</si>
  <si>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</si>
  <si>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</si>
  <si>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</si>
  <si>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</si>
  <si>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</si>
  <si>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</si>
  <si>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</si>
  <si>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</si>
  <si>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</si>
  <si>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</si>
  <si>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</si>
  <si>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</si>
  <si>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</si>
  <si>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</si>
  <si>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</si>
  <si>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</si>
  <si>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</si>
  <si>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</si>
  <si>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</si>
  <si>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</si>
  <si>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</si>
  <si>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</si>
  <si>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</si>
  <si>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</si>
  <si>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</si>
  <si>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</si>
  <si>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</si>
  <si>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</si>
  <si>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</si>
  <si>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</si>
  <si>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</si>
  <si>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</si>
  <si>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</si>
  <si>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</si>
  <si>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</si>
  <si>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</si>
  <si>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</si>
  <si>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</si>
  <si>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</si>
  <si>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</si>
  <si>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</si>
  <si>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</si>
  <si>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</si>
  <si>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</si>
  <si>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</si>
  <si>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</si>
  <si>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</si>
  <si>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</si>
  <si>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</si>
  <si>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</si>
  <si>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</si>
  <si>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</si>
  <si>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</si>
  <si>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</si>
  <si>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</si>
  <si>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</si>
  <si>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</si>
  <si>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</si>
  <si>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</si>
  <si>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</si>
  <si>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</si>
  <si>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</si>
  <si>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</si>
  <si>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</si>
  <si>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</si>
  <si>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</si>
  <si>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</si>
  <si>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</si>
  <si>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</si>
  <si>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</si>
  <si>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</si>
  <si>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</si>
  <si>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</si>
  <si>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</si>
  <si>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</si>
  <si>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</si>
  <si>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</si>
  <si>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</si>
  <si>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</si>
  <si>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</si>
  <si>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</si>
  <si>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</si>
  <si>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</si>
  <si>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</si>
  <si>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</si>
  <si>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</si>
  <si>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</si>
  <si>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</si>
  <si>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</si>
  <si>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</si>
  <si>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</si>
  <si>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</si>
  <si>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</si>
  <si>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</si>
  <si>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</si>
  <si>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</si>
  <si>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</si>
  <si>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</si>
  <si>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</si>
  <si>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</si>
  <si>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</si>
  <si>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</si>
  <si>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</si>
  <si>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</si>
  <si>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</si>
  <si>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</si>
  <si>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</si>
  <si>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</si>
  <si>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</si>
  <si>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</si>
  <si>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</si>
  <si>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</si>
  <si>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</si>
  <si>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</si>
  <si>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</si>
  <si>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</si>
  <si>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</si>
  <si>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</si>
  <si>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</si>
  <si>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</si>
  <si>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</si>
  <si>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</si>
  <si>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</si>
  <si>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</si>
  <si>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</si>
  <si>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</si>
  <si>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</si>
  <si>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</si>
  <si>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</si>
  <si>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</si>
  <si>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</si>
  <si>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</si>
  <si>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</si>
  <si>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</si>
  <si>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</si>
  <si>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</si>
  <si>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</si>
  <si>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</si>
  <si>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</si>
  <si>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</si>
  <si>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</si>
  <si>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</si>
  <si>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</si>
  <si>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</si>
  <si>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</si>
  <si>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</si>
  <si>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</si>
  <si>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</si>
  <si>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</si>
  <si>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</si>
  <si>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</si>
  <si>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</si>
  <si>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</si>
  <si>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</si>
  <si>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</si>
  <si>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</si>
  <si>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</si>
  <si>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</si>
  <si>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</si>
  <si>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</si>
  <si>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</si>
  <si>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</si>
  <si>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</si>
  <si>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</si>
  <si>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</si>
  <si>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</si>
  <si>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</si>
  <si>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</si>
  <si>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</si>
  <si>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</si>
  <si>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</si>
  <si>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</si>
  <si>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</si>
  <si>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</si>
  <si>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</si>
  <si>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</si>
  <si>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</si>
  <si>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</si>
  <si>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</si>
  <si>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</si>
  <si>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</si>
  <si>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</si>
  <si>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</si>
  <si>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</si>
  <si>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</si>
  <si>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</si>
  <si>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</si>
  <si>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</si>
  <si>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</si>
  <si>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</si>
  <si>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</si>
  <si>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</si>
  <si>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</si>
  <si>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</si>
  <si>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</si>
  <si>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</si>
  <si>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</si>
  <si>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</si>
  <si>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</si>
  <si>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</si>
  <si>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</si>
  <si>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</si>
  <si>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</si>
  <si>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</si>
  <si>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</si>
  <si>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</si>
  <si>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</si>
  <si>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</si>
  <si>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</si>
  <si>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</si>
  <si>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</si>
  <si>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</si>
  <si>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</si>
  <si>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</si>
  <si>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</si>
  <si>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</si>
  <si>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</si>
  <si>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</si>
  <si>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</si>
  <si>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</si>
  <si>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</si>
  <si>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</si>
  <si>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</si>
  <si>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</si>
  <si>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</si>
  <si>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</si>
  <si>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</si>
  <si>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</si>
  <si>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</si>
  <si>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</si>
  <si>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</si>
  <si>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</si>
  <si>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</si>
  <si>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</si>
  <si>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</si>
  <si>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</si>
  <si>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</si>
  <si>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</si>
  <si>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</si>
  <si>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</si>
  <si>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</si>
  <si>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</si>
  <si>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</si>
  <si>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</si>
  <si>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</si>
  <si>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</si>
  <si>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</si>
  <si>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</si>
  <si>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</si>
  <si>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</si>
  <si>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</si>
  <si>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</si>
  <si>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</si>
  <si>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</si>
  <si>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</si>
  <si>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</si>
  <si>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</si>
  <si>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</si>
  <si>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</si>
  <si>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</si>
  <si>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</si>
  <si>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</si>
  <si>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</si>
  <si>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</si>
  <si>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</si>
  <si>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</si>
  <si>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</si>
  <si>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</si>
  <si>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</si>
  <si>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</si>
  <si>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</si>
  <si>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</si>
  <si>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</si>
  <si>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</si>
  <si>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</si>
  <si>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</si>
  <si>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</si>
  <si>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</si>
  <si>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</si>
  <si>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</si>
  <si>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</si>
  <si>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</si>
  <si>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</si>
  <si>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</si>
  <si>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</si>
  <si>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</si>
  <si>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</si>
  <si>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</si>
  <si>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</si>
  <si>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</si>
  <si>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</si>
  <si>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</si>
  <si>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</si>
  <si>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</si>
  <si>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</si>
  <si>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</si>
  <si>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</si>
  <si>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</si>
  <si>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</si>
  <si>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</si>
  <si>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</si>
  <si>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</si>
  <si>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</si>
  <si>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</si>
  <si>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</si>
  <si>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</si>
  <si>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</si>
  <si>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</si>
  <si>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</si>
  <si>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</si>
  <si>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</si>
  <si>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</si>
  <si>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</si>
  <si>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</si>
  <si>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</si>
  <si>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</si>
  <si>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</si>
  <si>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</si>
  <si>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</si>
  <si>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</si>
  <si>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</si>
  <si>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</si>
  <si>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</si>
  <si>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</si>
  <si>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</si>
  <si>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</si>
  <si>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</si>
  <si>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</si>
  <si>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</si>
  <si>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</si>
  <si>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</si>
  <si>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</si>
  <si>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</si>
  <si>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</si>
  <si>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</si>
  <si>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</si>
  <si>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</si>
  <si>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</si>
  <si>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</si>
  <si>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</si>
  <si>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</si>
  <si>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</si>
  <si>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</si>
  <si>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</si>
  <si>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</si>
  <si>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</si>
  <si>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</si>
  <si>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</si>
  <si>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</si>
  <si>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</si>
  <si>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</si>
  <si>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</si>
  <si>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</si>
  <si>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</si>
  <si>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</si>
  <si>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</si>
  <si>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</si>
  <si>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</si>
  <si>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</si>
  <si>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</si>
  <si>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</si>
  <si>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</si>
  <si>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</si>
  <si>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</si>
  <si>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</si>
  <si>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</si>
  <si>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</si>
  <si>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</si>
  <si>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</si>
  <si>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</si>
  <si>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</si>
  <si>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</si>
  <si>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</si>
  <si>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</si>
  <si>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</si>
  <si>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</si>
  <si>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</si>
  <si>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</si>
  <si>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</si>
  <si>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</si>
  <si>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</si>
  <si>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</si>
  <si>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</si>
  <si>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</si>
  <si>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</si>
  <si>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</si>
  <si>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</si>
  <si>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</si>
  <si>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</si>
  <si>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</si>
  <si>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</si>
  <si>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</si>
  <si>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</si>
  <si>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</si>
  <si>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</si>
  <si>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</si>
  <si>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</si>
  <si>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</si>
  <si>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</si>
  <si>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</si>
  <si>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</si>
  <si>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</si>
  <si>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</si>
  <si>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</si>
  <si>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</si>
  <si>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</si>
  <si>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</si>
  <si>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</si>
  <si>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</si>
  <si>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</si>
  <si>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</si>
  <si>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</si>
  <si>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</si>
  <si>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</si>
  <si>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</si>
  <si>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</si>
  <si>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</si>
  <si>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</si>
  <si>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</si>
  <si>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</si>
  <si>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</si>
  <si>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</si>
  <si>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</si>
  <si>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</si>
  <si>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</si>
  <si>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</si>
  <si>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</si>
  <si>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</si>
  <si>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</si>
  <si>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</si>
  <si>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</si>
  <si>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</si>
  <si>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</si>
  <si>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</si>
  <si>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</si>
  <si>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</si>
  <si>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</si>
  <si>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</si>
  <si>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</si>
  <si>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</si>
  <si>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</si>
  <si>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</si>
  <si>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</si>
  <si>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</si>
  <si>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</si>
  <si>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</si>
  <si>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</si>
  <si>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</si>
  <si>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</si>
  <si>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</si>
  <si>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</si>
  <si>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</si>
  <si>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</si>
  <si>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</si>
  <si>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</si>
  <si>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</si>
  <si>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</si>
  <si>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</si>
  <si>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</si>
  <si>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</si>
  <si>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</si>
  <si>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</si>
  <si>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</si>
  <si>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</si>
  <si>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</si>
  <si>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</si>
  <si>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</si>
  <si>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</si>
  <si>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</si>
  <si>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</si>
  <si>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</si>
  <si>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</si>
  <si>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</si>
  <si>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</si>
  <si>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</si>
  <si>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</si>
  <si>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</si>
  <si>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</si>
  <si>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</si>
  <si>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</si>
  <si>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</si>
  <si>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</si>
  <si>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</si>
  <si>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</si>
  <si>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</si>
  <si>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</si>
  <si>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</si>
  <si>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</si>
  <si>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</si>
  <si>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</si>
  <si>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</si>
  <si>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</si>
  <si>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</si>
  <si>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</si>
  <si>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</si>
  <si>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</si>
  <si>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</si>
  <si>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</si>
  <si>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</si>
  <si>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</si>
  <si>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</si>
  <si>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</si>
  <si>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</si>
  <si>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</si>
  <si>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</si>
  <si>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</si>
  <si>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</si>
  <si>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</si>
  <si>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</si>
  <si>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</si>
  <si>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</si>
  <si>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</si>
  <si>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</si>
  <si>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</si>
  <si>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</si>
  <si>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</si>
  <si>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</si>
  <si>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</si>
  <si>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</si>
  <si>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</si>
  <si>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</si>
  <si>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</si>
  <si>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</si>
  <si>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</si>
  <si>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</si>
  <si>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</si>
  <si>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</si>
  <si>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</si>
  <si>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</si>
  <si>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</si>
  <si>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</si>
  <si>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</si>
  <si>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</si>
  <si>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</si>
  <si>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</si>
  <si>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</si>
  <si>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</si>
  <si>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</si>
  <si>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</si>
  <si>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</si>
  <si>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</si>
  <si>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</si>
  <si>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</si>
  <si>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</si>
  <si>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</si>
  <si>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</si>
  <si>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</si>
  <si>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</si>
  <si>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</si>
  <si>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</si>
  <si>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</si>
  <si>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</si>
  <si>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</si>
  <si>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</si>
  <si>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</si>
  <si>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</si>
  <si>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</si>
  <si>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</si>
  <si>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</si>
  <si>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</si>
  <si>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</si>
  <si>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</si>
  <si>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</si>
  <si>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</si>
  <si>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</si>
  <si>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</si>
  <si>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</si>
  <si>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</si>
  <si>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</si>
  <si>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</si>
  <si>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</si>
  <si>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</si>
  <si>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</si>
  <si>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</si>
  <si>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</si>
  <si>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</si>
  <si>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</si>
  <si>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</si>
  <si>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</si>
  <si>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</si>
  <si>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</si>
  <si>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</si>
  <si>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</si>
  <si>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</si>
  <si>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</si>
  <si>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</si>
  <si>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</si>
  <si>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</si>
  <si>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</si>
  <si>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</si>
  <si>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</si>
  <si>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</si>
  <si>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</si>
  <si>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</si>
  <si>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</si>
  <si>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</si>
  <si>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</si>
  <si>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</si>
  <si>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</si>
  <si>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</si>
  <si>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</si>
  <si>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</si>
  <si>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</si>
  <si>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</si>
  <si>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</si>
  <si>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</si>
  <si>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</si>
  <si>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</si>
  <si>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</si>
  <si>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</si>
  <si>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</si>
  <si>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</si>
  <si>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</si>
  <si>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</si>
  <si>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</si>
  <si>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</si>
  <si>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</si>
  <si>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</si>
  <si>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</si>
  <si>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</si>
  <si>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</si>
  <si>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</si>
  <si>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</si>
  <si>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</si>
  <si>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</si>
  <si>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</si>
  <si>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</si>
  <si>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</si>
  <si>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</si>
  <si>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</si>
  <si>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</si>
  <si>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</si>
  <si>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</si>
  <si>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</si>
  <si>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</si>
  <si>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</si>
  <si>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</si>
  <si>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</si>
  <si>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</si>
  <si>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</si>
  <si>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</si>
  <si>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</si>
  <si>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</si>
  <si>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</si>
  <si>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</si>
  <si>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</si>
  <si>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</si>
  <si>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</si>
  <si>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</si>
  <si>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</si>
  <si>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</si>
  <si>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</si>
  <si>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</si>
  <si>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</si>
  <si>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</si>
  <si>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</si>
  <si>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</si>
  <si>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</si>
  <si>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</si>
  <si>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</si>
  <si>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</si>
  <si>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</si>
  <si>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</si>
  <si>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</si>
  <si>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</si>
  <si>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</si>
  <si>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</si>
  <si>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</si>
  <si>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</si>
  <si>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</si>
  <si>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</si>
  <si>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</si>
  <si>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</si>
  <si>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</si>
  <si>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</si>
  <si>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</si>
  <si>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</si>
  <si>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</si>
  <si>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</si>
  <si>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</si>
  <si>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</si>
  <si>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</si>
  <si>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</si>
  <si>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</si>
  <si>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</si>
  <si>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</si>
  <si>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</si>
  <si>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</si>
  <si>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</si>
  <si>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</si>
  <si>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</si>
  <si>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</si>
  <si>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</si>
  <si>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</si>
  <si>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</si>
  <si>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</si>
  <si>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</si>
  <si>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</si>
  <si>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</si>
  <si>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</si>
  <si>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</si>
  <si>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</si>
  <si>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</si>
  <si>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</si>
  <si>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</si>
  <si>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</si>
  <si>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</si>
  <si>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</si>
  <si>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</si>
  <si>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</si>
  <si>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</si>
  <si>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</si>
  <si>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</si>
  <si>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</si>
  <si>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</si>
  <si>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</si>
  <si>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</si>
  <si>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</si>
  <si>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</si>
  <si>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</si>
  <si>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</si>
  <si>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</si>
  <si>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</si>
  <si>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</si>
  <si>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</si>
  <si>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</si>
  <si>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</si>
  <si>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</si>
  <si>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</si>
  <si>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</si>
  <si>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</si>
  <si>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</si>
  <si>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</si>
  <si>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</si>
  <si>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</si>
  <si>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</si>
  <si>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</si>
  <si>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</si>
  <si>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</si>
  <si>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</si>
  <si>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</si>
  <si>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</si>
  <si>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</si>
  <si>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</si>
  <si>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</si>
  <si>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</si>
  <si>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</si>
  <si>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</si>
  <si>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</si>
  <si>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</si>
  <si>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</si>
  <si>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</si>
  <si>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</si>
  <si>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</si>
  <si>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</si>
  <si>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</si>
  <si>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</si>
  <si>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</si>
  <si>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</si>
  <si>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</si>
  <si>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</si>
  <si>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</si>
  <si>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</si>
  <si>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</si>
  <si>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</si>
  <si>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</si>
  <si>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</si>
  <si>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</si>
  <si>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</si>
  <si>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</si>
  <si>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</si>
  <si>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</si>
  <si>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</si>
  <si>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</si>
  <si>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</si>
  <si>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</si>
  <si>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</si>
  <si>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</si>
  <si>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</si>
  <si>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</si>
  <si>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</si>
  <si>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</si>
  <si>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</si>
  <si>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</si>
  <si>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</si>
  <si>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</si>
  <si>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</si>
  <si>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</si>
  <si>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</si>
  <si>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</si>
  <si>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</si>
  <si>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</si>
  <si>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</si>
  <si>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</si>
  <si>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</si>
  <si>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</si>
  <si>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</si>
  <si>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</si>
  <si>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</si>
  <si>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</si>
  <si>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</si>
  <si>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</si>
  <si>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</si>
  <si>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</si>
  <si>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</si>
  <si>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</si>
  <si>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</si>
  <si>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</si>
  <si>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</si>
  <si>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</si>
  <si>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</si>
  <si>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</si>
  <si>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</si>
  <si>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</si>
  <si>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</si>
  <si>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</si>
  <si>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</si>
  <si>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</si>
  <si>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</si>
  <si>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</si>
  <si>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</si>
  <si>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</si>
  <si>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</si>
  <si>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</si>
  <si>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</si>
  <si>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</si>
  <si>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</si>
  <si>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</si>
  <si>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</si>
  <si>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</si>
  <si>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</si>
  <si>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</si>
  <si>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</si>
  <si>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</si>
  <si>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</si>
  <si>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</si>
  <si>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</si>
  <si>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</si>
  <si>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</si>
  <si>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</si>
  <si>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</si>
  <si>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</si>
  <si>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</si>
  <si>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</si>
  <si>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</si>
  <si>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</si>
  <si>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</si>
  <si>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</si>
  <si>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</si>
  <si>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</si>
  <si>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</si>
  <si>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</si>
  <si>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</si>
  <si>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</si>
  <si>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</si>
  <si>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</si>
  <si>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</si>
  <si>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</si>
  <si>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</si>
  <si>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</si>
  <si>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</si>
  <si>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</si>
  <si>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</si>
  <si>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</si>
  <si>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</si>
  <si>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</si>
  <si>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</si>
  <si>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</si>
  <si>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</si>
  <si>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</si>
  <si>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</si>
  <si>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</si>
  <si>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</si>
  <si>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</si>
  <si>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</si>
  <si>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</si>
  <si>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</si>
  <si>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</si>
  <si>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</si>
  <si>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</si>
  <si>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</si>
  <si>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</si>
  <si>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</si>
  <si>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</si>
  <si>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</si>
  <si>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</si>
  <si>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</si>
  <si>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</si>
  <si>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</si>
  <si>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</si>
  <si>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</si>
  <si>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</si>
  <si>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</si>
  <si>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</si>
  <si>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</si>
  <si>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</si>
  <si>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</si>
  <si>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</si>
  <si>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</si>
  <si>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</si>
  <si>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</si>
  <si>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</si>
  <si>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</si>
  <si>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</si>
  <si>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</si>
  <si>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</si>
  <si>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</si>
  <si>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</si>
  <si>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</si>
  <si>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</si>
  <si>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</si>
  <si>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</si>
  <si>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</si>
  <si>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</si>
  <si>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</si>
  <si>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</si>
  <si>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</si>
  <si>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</si>
  <si>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</si>
  <si>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</si>
  <si>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</si>
  <si>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</si>
  <si>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</si>
  <si>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</si>
  <si>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</si>
  <si>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</si>
  <si>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</si>
  <si>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</si>
  <si>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</si>
  <si>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</si>
  <si>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</si>
  <si>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</si>
  <si>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</si>
  <si>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</si>
  <si>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</si>
  <si>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</si>
  <si>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</si>
  <si>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</si>
  <si>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</si>
  <si>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</si>
  <si>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</si>
  <si>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</si>
  <si>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</si>
  <si>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</si>
  <si>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</si>
  <si>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</si>
  <si>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</si>
  <si>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</si>
  <si>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</si>
  <si>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</si>
  <si>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</si>
  <si>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</si>
  <si>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</si>
  <si>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</si>
  <si>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</si>
  <si>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</si>
  <si>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</si>
  <si>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</si>
  <si>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</si>
  <si>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</si>
  <si>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</si>
  <si>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</si>
  <si>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</si>
  <si>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</si>
  <si>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</si>
  <si>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</si>
  <si>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</si>
  <si>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</si>
  <si>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</si>
  <si>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</si>
  <si>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</si>
  <si>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</si>
  <si>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</si>
  <si>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</si>
  <si>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</si>
  <si>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</si>
  <si>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</si>
  <si>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</si>
  <si>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</si>
  <si>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</si>
  <si>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</si>
  <si>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</si>
  <si>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</si>
  <si>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</si>
  <si>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</si>
  <si>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</si>
  <si>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</si>
  <si>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</si>
  <si>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</si>
  <si>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</si>
  <si>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</si>
  <si>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</si>
  <si>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</si>
  <si>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</si>
  <si>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</si>
  <si>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</si>
  <si>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</si>
  <si>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</si>
  <si>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</si>
  <si>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</si>
  <si>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</si>
  <si>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</si>
  <si>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</si>
  <si>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</si>
  <si>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</si>
  <si>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</si>
  <si>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</si>
  <si>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</si>
  <si>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</si>
  <si>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</si>
  <si>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</si>
  <si>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</si>
  <si>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</si>
  <si>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</si>
  <si>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</si>
  <si>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</si>
  <si>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</si>
  <si>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</si>
  <si>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</si>
  <si>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</si>
  <si>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</si>
  <si>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</si>
  <si>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</si>
  <si>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</si>
  <si>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</si>
  <si>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</si>
  <si>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</si>
  <si>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</si>
  <si>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</si>
  <si>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</si>
  <si>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</si>
  <si>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</si>
  <si>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</si>
  <si>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</si>
  <si>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</si>
  <si>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</si>
  <si>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</si>
  <si>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</si>
  <si>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</si>
  <si>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</si>
  <si>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</si>
  <si>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</si>
  <si>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</si>
  <si>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</si>
  <si>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</si>
  <si>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</si>
  <si>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</si>
  <si>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</si>
  <si>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</si>
  <si>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</si>
  <si>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</si>
  <si>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</si>
  <si>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</si>
  <si>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</si>
  <si>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</si>
  <si>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</si>
  <si>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</si>
  <si>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</si>
  <si>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</si>
  <si>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</si>
  <si>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</si>
  <si>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</si>
  <si>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</si>
  <si>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</si>
  <si>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</si>
  <si>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</si>
  <si>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</si>
  <si>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</si>
  <si>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</si>
  <si>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</si>
  <si>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</si>
  <si>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</si>
  <si>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</si>
  <si>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</si>
  <si>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</si>
  <si>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</si>
  <si>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</si>
  <si>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</si>
  <si>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</si>
  <si>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</si>
  <si>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</si>
  <si>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</si>
  <si>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</si>
  <si>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</si>
  <si>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</si>
  <si>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</si>
  <si>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</si>
  <si>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</si>
  <si>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</si>
  <si>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</si>
  <si>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</si>
  <si>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</si>
  <si>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</si>
  <si>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</si>
  <si>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</si>
  <si>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</si>
  <si>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</si>
  <si>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</si>
  <si>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</si>
  <si>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</si>
  <si>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</si>
  <si>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</si>
  <si>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</si>
  <si>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</si>
  <si>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</si>
  <si>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</si>
  <si>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</si>
  <si>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</si>
  <si>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</si>
  <si>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</si>
  <si>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</si>
  <si>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</si>
  <si>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</si>
  <si>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</si>
  <si>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</si>
  <si>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</si>
  <si>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</si>
  <si>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</si>
  <si>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</si>
  <si>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</si>
  <si>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</si>
  <si>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</si>
  <si>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</si>
  <si>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</si>
  <si>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</si>
  <si>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</si>
  <si>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</si>
  <si>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</si>
  <si>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</si>
  <si>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</si>
  <si>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</si>
  <si>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</si>
  <si>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</si>
  <si>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</si>
  <si>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</si>
  <si>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</si>
  <si>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</si>
  <si>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</si>
  <si>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</si>
  <si>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</si>
  <si>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</si>
  <si>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</si>
  <si>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</si>
  <si>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</si>
  <si>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</si>
  <si>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</si>
  <si>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</si>
  <si>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</si>
  <si>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</si>
  <si>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</si>
  <si>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</si>
  <si>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</si>
  <si>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</si>
  <si>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</si>
  <si>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</si>
  <si>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</si>
  <si>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</si>
  <si>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</si>
  <si>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</si>
  <si>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</si>
  <si>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</si>
  <si>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</si>
  <si>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</si>
  <si>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</si>
  <si>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</si>
  <si>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</si>
  <si>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</si>
  <si>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</si>
  <si>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</si>
  <si>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</si>
  <si>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</si>
  <si>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</si>
  <si>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</si>
  <si>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</si>
  <si>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</si>
  <si>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</si>
  <si>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</si>
  <si>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</si>
  <si>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</si>
  <si>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</si>
  <si>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</si>
  <si>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</si>
  <si>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</si>
  <si>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</si>
  <si>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</si>
  <si>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</si>
  <si>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</si>
  <si>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</si>
  <si>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</si>
  <si>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</si>
  <si>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</si>
  <si>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</si>
  <si>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</si>
  <si>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</si>
  <si>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</si>
  <si>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</si>
  <si>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</si>
  <si>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</si>
  <si>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</si>
  <si>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</si>
  <si>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</si>
  <si>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</si>
  <si>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</si>
  <si>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</si>
  <si>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</si>
  <si>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</si>
  <si>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</si>
  <si>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</si>
  <si>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</si>
  <si>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</si>
  <si>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</si>
  <si>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</si>
  <si>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</si>
  <si>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</si>
  <si>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</si>
  <si>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</si>
  <si>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</si>
  <si>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</si>
  <si>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</si>
  <si>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</si>
  <si>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</si>
  <si>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</si>
  <si>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</si>
  <si>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</si>
  <si>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</si>
  <si>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</si>
  <si>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</si>
  <si>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</si>
  <si>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</si>
  <si>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</si>
  <si>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</si>
  <si>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</si>
  <si>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</si>
  <si>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</si>
  <si>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</si>
  <si>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</si>
  <si>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</si>
  <si>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</si>
  <si>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</si>
  <si>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</si>
  <si>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</si>
  <si>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</si>
  <si>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</si>
  <si>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</si>
  <si>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</si>
  <si>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</si>
  <si>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</si>
  <si>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</si>
  <si>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</si>
  <si>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</si>
  <si>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</si>
  <si>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</si>
  <si>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</si>
  <si>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</si>
  <si>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</si>
  <si>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</si>
  <si>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</si>
  <si>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</si>
  <si>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</si>
  <si>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</si>
  <si>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</si>
  <si>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</si>
  <si>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</si>
  <si>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</si>
  <si>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</si>
  <si>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</si>
  <si>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</si>
  <si>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</si>
  <si>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</si>
  <si>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</si>
  <si>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</si>
  <si>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</si>
  <si>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</si>
  <si>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</si>
  <si>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</si>
  <si>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</si>
  <si>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</si>
  <si>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</si>
  <si>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</si>
  <si>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</si>
  <si>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</si>
  <si>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</si>
  <si>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</si>
  <si>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</si>
  <si>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</si>
  <si>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</si>
  <si>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</si>
  <si>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</si>
  <si>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</si>
  <si>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</si>
  <si>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</si>
  <si>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</si>
  <si>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</si>
  <si>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</si>
  <si>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</si>
  <si>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</si>
  <si>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</si>
  <si>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</si>
  <si>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</si>
  <si>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</si>
  <si>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</si>
  <si>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</si>
  <si>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</si>
  <si>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</si>
  <si>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</si>
  <si>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</si>
  <si>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</si>
  <si>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</si>
  <si>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</si>
  <si>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</si>
  <si>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</si>
  <si>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</si>
  <si>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</si>
  <si>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</si>
  <si>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</si>
  <si>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</si>
  <si>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</si>
  <si>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</si>
  <si>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</si>
  <si>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</si>
  <si>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</si>
  <si>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</si>
  <si>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</si>
  <si>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</si>
  <si>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</si>
  <si>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</si>
  <si>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</si>
  <si>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</si>
  <si>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</si>
  <si>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</si>
  <si>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</si>
  <si>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</si>
  <si>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</si>
  <si>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</si>
  <si>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</si>
  <si>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</si>
  <si>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</si>
  <si>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</si>
  <si>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</si>
  <si>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</si>
  <si>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</si>
  <si>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</si>
  <si>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</si>
  <si>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</si>
  <si>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</si>
  <si>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</si>
  <si>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</si>
  <si>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</si>
  <si>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</si>
  <si>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</si>
  <si>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</si>
  <si>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</si>
  <si>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</si>
  <si>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</si>
  <si>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</si>
  <si>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</si>
  <si>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</si>
  <si>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</si>
  <si>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</si>
  <si>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</si>
  <si>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</si>
  <si>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</si>
  <si>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</si>
  <si>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</si>
  <si>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</si>
  <si>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</si>
  <si>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</si>
  <si>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</si>
  <si>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</si>
  <si>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</si>
  <si>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</si>
  <si>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</si>
  <si>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</si>
  <si>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</si>
  <si>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</si>
  <si>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</si>
  <si>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</si>
  <si>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</si>
  <si>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</si>
  <si>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</si>
  <si>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</si>
  <si>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</si>
  <si>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</si>
  <si>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</si>
  <si>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</si>
  <si>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</si>
  <si>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</si>
  <si>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</si>
  <si>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</si>
  <si>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</si>
  <si>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</si>
  <si>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</si>
  <si>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</si>
  <si>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</si>
  <si>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</si>
  <si>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</si>
  <si>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</si>
  <si>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</si>
  <si>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</si>
  <si>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</si>
  <si>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</si>
  <si>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</si>
  <si>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</si>
  <si>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</si>
  <si>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</si>
  <si>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</si>
  <si>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</si>
  <si>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</si>
  <si>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</si>
  <si>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</si>
  <si>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</si>
  <si>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</si>
  <si>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</si>
  <si>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</si>
  <si>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</si>
  <si>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</si>
  <si>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</si>
  <si>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</si>
  <si>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</si>
  <si>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</si>
  <si>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</si>
  <si>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</si>
  <si>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</si>
  <si>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</si>
  <si>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</si>
  <si>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</si>
  <si>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</si>
  <si>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</si>
  <si>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</si>
  <si>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</si>
  <si>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</si>
  <si>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</si>
  <si>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</si>
  <si>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</si>
  <si>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</si>
  <si>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</si>
  <si>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</si>
  <si>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</si>
  <si>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</si>
  <si>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</si>
  <si>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</si>
  <si>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</si>
  <si>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</si>
  <si>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</si>
  <si>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</si>
  <si>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</si>
  <si>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</si>
  <si>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</si>
  <si>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</si>
  <si>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</si>
  <si>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</si>
  <si>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</si>
  <si>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</si>
  <si>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</si>
  <si>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</si>
  <si>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</si>
  <si>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</si>
  <si>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</si>
  <si>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</si>
  <si>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</si>
  <si>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</si>
  <si>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</si>
  <si>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</si>
  <si>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</si>
  <si>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</si>
  <si>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</si>
  <si>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</si>
  <si>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</si>
  <si>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</si>
  <si>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</si>
  <si>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</si>
  <si>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</si>
  <si>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</si>
  <si>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</si>
  <si>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</si>
  <si>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</si>
  <si>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</si>
  <si>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</si>
  <si>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</si>
  <si>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</si>
  <si>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</si>
  <si>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</si>
  <si>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</si>
  <si>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</si>
  <si>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</si>
  <si>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</si>
  <si>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</si>
  <si>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</si>
  <si>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</si>
  <si>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</si>
  <si>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</si>
  <si>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</si>
  <si>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</si>
  <si>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</si>
  <si>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</si>
  <si>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</si>
  <si>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</si>
  <si>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</si>
  <si>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</si>
  <si>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</si>
  <si>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</si>
  <si>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</si>
  <si>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</si>
  <si>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</si>
  <si>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</si>
  <si>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</si>
  <si>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</si>
  <si>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</si>
  <si>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</si>
  <si>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</si>
  <si>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</si>
  <si>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</si>
  <si>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</si>
  <si>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</si>
  <si>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</si>
  <si>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</si>
  <si>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</si>
  <si>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</si>
  <si>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</si>
  <si>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</si>
  <si>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</si>
  <si>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</si>
  <si>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</si>
  <si>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</si>
  <si>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</si>
  <si>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</si>
  <si>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</si>
  <si>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</si>
  <si>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</si>
  <si>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</si>
  <si>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</si>
  <si>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</si>
  <si>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</si>
  <si>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</si>
  <si>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</si>
  <si>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</si>
  <si>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</si>
  <si>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</si>
  <si>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</si>
  <si>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</si>
  <si>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</si>
  <si>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</si>
  <si>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</si>
  <si>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</si>
  <si>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</si>
  <si>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</si>
  <si>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</si>
  <si>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</si>
  <si>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</si>
  <si>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</si>
  <si>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</si>
  <si>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</si>
  <si>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</si>
  <si>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</si>
  <si>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</si>
  <si>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</si>
  <si>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</si>
  <si>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</si>
  <si>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</si>
  <si>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</si>
  <si>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</si>
  <si>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</si>
  <si>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</si>
  <si>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</si>
  <si>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</si>
  <si>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</si>
  <si>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</si>
  <si>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</si>
  <si>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</si>
  <si>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</si>
  <si>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</si>
  <si>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</si>
  <si>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</si>
  <si>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</si>
  <si>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</si>
  <si>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</si>
  <si>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</si>
  <si>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</si>
  <si>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</si>
  <si>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</si>
  <si>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</si>
  <si>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</si>
  <si>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</si>
  <si>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</si>
  <si>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</si>
  <si>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</si>
  <si>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</si>
  <si>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</si>
  <si>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</si>
  <si>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</si>
  <si>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</si>
  <si>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</si>
  <si>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</si>
  <si>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</si>
  <si>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</si>
  <si>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</si>
  <si>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</si>
  <si>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</si>
  <si>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</si>
  <si>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</si>
  <si>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</si>
  <si>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</si>
  <si>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</si>
  <si>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</si>
  <si>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</si>
  <si>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</si>
  <si>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</si>
  <si>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</si>
  <si>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</si>
  <si>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</si>
  <si>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</si>
  <si>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</si>
  <si>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</si>
  <si>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</si>
  <si>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</si>
  <si>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</si>
  <si>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</si>
  <si>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</si>
  <si>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</si>
  <si>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</si>
  <si>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</si>
  <si>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</si>
  <si>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</si>
  <si>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</si>
  <si>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</si>
  <si>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</si>
  <si>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</si>
  <si>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</si>
  <si>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</si>
  <si>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</si>
  <si>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</si>
  <si>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</si>
  <si>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</si>
  <si>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</si>
  <si>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</si>
  <si>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</si>
  <si>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</si>
  <si>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</si>
  <si>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</si>
  <si>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</si>
  <si>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</si>
  <si>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</si>
  <si>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</si>
  <si>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</si>
  <si>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</si>
  <si>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</si>
  <si>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</si>
  <si>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</si>
  <si>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</si>
  <si>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</si>
  <si>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</si>
  <si>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</si>
  <si>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</si>
  <si>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</si>
  <si>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</si>
  <si>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</si>
  <si>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</si>
  <si>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</si>
  <si>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</si>
  <si>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</si>
  <si>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</si>
  <si>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</si>
  <si>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</si>
  <si>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</si>
  <si>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</si>
  <si>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</si>
  <si>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</si>
  <si>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</si>
  <si>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</si>
  <si>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</si>
  <si>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</si>
  <si>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</si>
  <si>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</si>
  <si>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</si>
  <si>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</si>
  <si>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</si>
  <si>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</si>
  <si>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</si>
  <si>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</si>
  <si>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</si>
  <si>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</si>
  <si>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</si>
  <si>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</si>
  <si>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</si>
  <si>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</si>
  <si>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</si>
  <si>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</si>
  <si>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</si>
  <si>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</si>
  <si>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</si>
  <si>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</si>
  <si>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</si>
  <si>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</si>
  <si>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</si>
  <si>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</si>
  <si>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</si>
  <si>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</si>
  <si>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</si>
  <si>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</si>
  <si>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</si>
  <si>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</si>
  <si>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</si>
  <si>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</si>
  <si>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</si>
  <si>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</si>
  <si>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</si>
  <si>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</si>
  <si>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</si>
  <si>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</si>
  <si>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</si>
  <si>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</si>
  <si>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</si>
  <si>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</si>
  <si>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</si>
  <si>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</si>
  <si>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</si>
  <si>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</si>
  <si>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</si>
  <si>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</si>
  <si>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</si>
  <si>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</si>
  <si>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</si>
  <si>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</si>
  <si>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</si>
  <si>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</si>
  <si>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</si>
  <si>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</si>
  <si>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</si>
  <si>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</si>
  <si>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</si>
  <si>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</si>
  <si>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</si>
  <si>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</si>
  <si>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</si>
  <si>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</si>
  <si>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</si>
  <si>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</si>
  <si>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</si>
  <si>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</si>
  <si>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</si>
  <si>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</si>
  <si>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</si>
  <si>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</si>
  <si>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</si>
  <si>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</si>
  <si>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</si>
  <si>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</si>
  <si>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</si>
  <si>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</si>
  <si>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</si>
  <si>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</si>
  <si>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</si>
  <si>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</si>
  <si>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</si>
  <si>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</si>
  <si>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</si>
  <si>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</si>
  <si>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</si>
  <si>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</si>
  <si>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</si>
  <si>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</si>
  <si>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</si>
  <si>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</si>
  <si>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</si>
  <si>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</si>
  <si>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</si>
  <si>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</si>
  <si>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</si>
  <si>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</si>
  <si>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</si>
  <si>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</si>
  <si>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</si>
  <si>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</si>
  <si>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</si>
  <si>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</si>
  <si>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</si>
  <si>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</si>
  <si>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</si>
  <si>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</si>
  <si>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</si>
  <si>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</si>
  <si>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</si>
  <si>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</si>
  <si>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</si>
  <si>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</si>
  <si>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</si>
  <si>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</si>
  <si>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</si>
  <si>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</si>
  <si>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</si>
  <si>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</si>
  <si>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</si>
  <si>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</si>
  <si>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</si>
  <si>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</si>
  <si>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</si>
  <si>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</si>
  <si>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</si>
  <si>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</si>
  <si>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</si>
  <si>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</si>
  <si>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</si>
  <si>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</si>
  <si>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</si>
  <si>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</si>
  <si>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</si>
  <si>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</si>
  <si>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</si>
  <si>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</si>
  <si>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</si>
  <si>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</si>
  <si>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</si>
  <si>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</si>
  <si>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</si>
  <si>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</si>
  <si>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</si>
  <si>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</si>
  <si>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</si>
  <si>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</si>
  <si>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</si>
  <si>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</si>
  <si>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</si>
  <si>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</si>
  <si>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</si>
  <si>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</si>
  <si>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</si>
  <si>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</si>
  <si>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</si>
  <si>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</si>
  <si>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</si>
  <si>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</si>
  <si>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</si>
  <si>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</si>
  <si>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</si>
  <si>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</si>
  <si>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</si>
  <si>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</si>
  <si>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</si>
  <si>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</si>
  <si>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</si>
  <si>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</si>
  <si>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</si>
  <si>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</si>
  <si>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</si>
  <si>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</si>
  <si>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</si>
  <si>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</si>
  <si>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</si>
  <si>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</si>
  <si>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</si>
  <si>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</si>
  <si>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</si>
  <si>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</si>
  <si>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</si>
  <si>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</si>
  <si>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</si>
  <si>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</si>
  <si>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</si>
  <si>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</si>
  <si>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</si>
  <si>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</si>
  <si>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</si>
  <si>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</si>
  <si>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</si>
  <si>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</si>
  <si>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</si>
  <si>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</si>
  <si>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</si>
  <si>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</si>
  <si>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</si>
  <si>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</si>
  <si>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</si>
  <si>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</si>
  <si>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</si>
  <si>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</si>
  <si>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</si>
  <si>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</si>
  <si>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</si>
  <si>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</si>
  <si>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</si>
  <si>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</si>
  <si>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</si>
  <si>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</si>
  <si>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</si>
  <si>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</si>
  <si>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</si>
  <si>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</si>
  <si>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</si>
  <si>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</si>
  <si>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</si>
  <si>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</si>
  <si>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</si>
  <si>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</si>
  <si>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</si>
  <si>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</si>
  <si>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</si>
  <si>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</si>
  <si>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</si>
  <si>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</si>
  <si>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</si>
  <si>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</si>
  <si>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</si>
  <si>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</si>
  <si>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</si>
  <si>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</si>
  <si>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</si>
  <si>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</si>
  <si>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</si>
  <si>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</si>
  <si>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</si>
  <si>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</si>
  <si>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</si>
  <si>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</si>
  <si>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</si>
  <si>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</si>
  <si>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</si>
  <si>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</si>
  <si>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</si>
  <si>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</si>
  <si>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</si>
  <si>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</si>
  <si>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</si>
  <si>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</si>
  <si>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</si>
  <si>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</si>
  <si>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</si>
  <si>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</si>
  <si>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</si>
  <si>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</si>
  <si>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</si>
  <si>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</si>
  <si>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</si>
  <si>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</si>
  <si>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</si>
  <si>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</si>
  <si>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</si>
  <si>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</si>
  <si>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</si>
  <si>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</si>
  <si>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</si>
  <si>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</si>
  <si>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</si>
  <si>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</si>
  <si>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</si>
  <si>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</si>
  <si>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</si>
  <si>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</si>
  <si>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</si>
  <si>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</si>
  <si>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</si>
  <si>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</si>
  <si>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</si>
  <si>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</si>
  <si>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</si>
  <si>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</si>
  <si>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</si>
  <si>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</si>
  <si>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</si>
  <si>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</si>
  <si>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</si>
  <si>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</si>
  <si>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</si>
  <si>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</si>
  <si>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</si>
  <si>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</si>
  <si>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</si>
  <si>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</si>
  <si>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</si>
  <si>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</si>
  <si>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</si>
  <si>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</si>
  <si>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</si>
  <si>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</si>
  <si>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</si>
  <si>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</si>
  <si>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</si>
  <si>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</si>
  <si>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</si>
  <si>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</si>
  <si>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</si>
  <si>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</si>
  <si>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</si>
  <si>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</si>
  <si>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</si>
  <si>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</si>
  <si>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</si>
  <si>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</si>
  <si>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</si>
  <si>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</si>
  <si>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</si>
  <si>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</si>
  <si>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</si>
  <si>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</si>
  <si>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</si>
  <si>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</si>
  <si>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</si>
  <si>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</si>
  <si>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</si>
  <si>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</si>
  <si>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</si>
  <si>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</si>
  <si>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</si>
  <si>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</si>
  <si>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</si>
  <si>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</si>
  <si>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</si>
  <si>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</si>
  <si>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</si>
  <si>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</si>
  <si>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</si>
  <si>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</si>
  <si>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</si>
  <si>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</si>
  <si>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</si>
  <si>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</si>
  <si>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</si>
  <si>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</si>
  <si>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</si>
  <si>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</si>
  <si>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</si>
  <si>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</si>
  <si>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</si>
  <si>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</si>
  <si>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</si>
  <si>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</si>
  <si>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</si>
  <si>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</si>
  <si>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</si>
  <si>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</si>
  <si>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</si>
  <si>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</si>
  <si>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</si>
  <si>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</si>
  <si>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</si>
  <si>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</si>
  <si>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</si>
  <si>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</si>
  <si>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</si>
  <si>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</si>
  <si>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</si>
  <si>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</si>
  <si>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</si>
  <si>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</si>
  <si>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</si>
  <si>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</si>
  <si>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</si>
  <si>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</si>
  <si>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</si>
  <si>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</si>
  <si>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</si>
  <si>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</si>
  <si>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</si>
  <si>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</si>
  <si>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</si>
  <si>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</si>
  <si>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</si>
  <si>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</si>
  <si>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</si>
  <si>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</si>
  <si>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</si>
  <si>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</si>
  <si>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</si>
  <si>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</si>
  <si>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</si>
  <si>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</si>
  <si>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</si>
  <si>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</si>
  <si>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</si>
  <si>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</si>
  <si>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</si>
  <si>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</si>
  <si>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</si>
  <si>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</si>
  <si>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</si>
  <si>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</si>
  <si>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</si>
  <si>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</si>
  <si>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</si>
  <si>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</si>
  <si>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</si>
  <si>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</si>
  <si>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</si>
  <si>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</si>
  <si>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</si>
  <si>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</si>
  <si>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</si>
  <si>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</si>
  <si>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</si>
  <si>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</si>
  <si>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</si>
  <si>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</si>
  <si>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</si>
  <si>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</si>
  <si>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</si>
  <si>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</si>
  <si>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</si>
  <si>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</si>
  <si>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</si>
  <si>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</si>
  <si>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</si>
  <si>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</si>
  <si>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</si>
  <si>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</si>
  <si>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</si>
  <si>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</si>
  <si>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</si>
  <si>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</si>
  <si>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</si>
  <si>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</si>
  <si>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</si>
  <si>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</si>
  <si>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</si>
  <si>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</si>
  <si>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</si>
  <si>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</si>
  <si>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</si>
  <si>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</si>
  <si>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</si>
  <si>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</si>
  <si>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</si>
  <si>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</si>
  <si>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</si>
  <si>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</si>
  <si>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</si>
  <si>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</si>
  <si>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</si>
  <si>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</si>
  <si>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</si>
  <si>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</si>
  <si>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</si>
  <si>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</si>
  <si>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</si>
  <si>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</si>
  <si>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</si>
  <si>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</si>
  <si>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</si>
  <si>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</si>
  <si>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</si>
  <si>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</si>
  <si>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</si>
  <si>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</si>
  <si>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</si>
  <si>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</si>
  <si>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</si>
  <si>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</si>
  <si>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</si>
  <si>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</si>
  <si>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</si>
  <si>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</si>
  <si>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</si>
  <si>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</si>
  <si>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</si>
  <si>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</si>
  <si>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</si>
  <si>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</si>
  <si>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</si>
  <si>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</si>
  <si>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</si>
  <si>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</si>
  <si>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</si>
  <si>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</si>
  <si>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</si>
  <si>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</si>
  <si>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</si>
  <si>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</si>
  <si>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</si>
  <si>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</si>
  <si>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</si>
  <si>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</si>
  <si>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</si>
  <si>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</si>
  <si>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</si>
  <si>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</si>
  <si>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</si>
  <si>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</si>
  <si>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</si>
  <si>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</si>
  <si>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</si>
  <si>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</si>
  <si>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</si>
  <si>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</si>
  <si>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</si>
  <si>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</si>
  <si>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</si>
  <si>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</si>
  <si>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</si>
  <si>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</si>
  <si>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</si>
  <si>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</si>
  <si>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</si>
  <si>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</si>
  <si>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</si>
  <si>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</si>
  <si>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</si>
  <si>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</si>
  <si>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</si>
  <si>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</si>
  <si>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</si>
  <si>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</si>
  <si>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</si>
  <si>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</si>
  <si>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</si>
  <si>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</si>
  <si>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</si>
  <si>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</si>
  <si>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</si>
  <si>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</si>
  <si>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</si>
  <si>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</si>
  <si>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</si>
  <si>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</si>
  <si>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</si>
  <si>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</si>
  <si>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</si>
  <si>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</si>
  <si>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</si>
  <si>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</si>
  <si>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</si>
  <si>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</si>
  <si>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</si>
  <si>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</si>
  <si>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</si>
  <si>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</si>
  <si>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</si>
  <si>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</si>
  <si>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</si>
  <si>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</si>
  <si>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</si>
  <si>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</si>
  <si>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</si>
  <si>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</si>
  <si>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</si>
  <si>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</si>
  <si>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</si>
  <si>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</si>
  <si>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</si>
  <si>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</si>
  <si>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</si>
  <si>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</si>
  <si>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</si>
  <si>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</si>
  <si>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</si>
  <si>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</si>
  <si>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</si>
  <si>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</si>
  <si>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</si>
  <si>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</si>
  <si>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</si>
  <si>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</si>
  <si>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</si>
  <si>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</si>
  <si>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</si>
  <si>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</si>
  <si>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</si>
  <si>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</si>
  <si>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</si>
  <si>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</si>
  <si>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</si>
  <si>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</si>
  <si>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</si>
  <si>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</si>
  <si>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</si>
  <si>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</si>
  <si>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</si>
  <si>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</si>
  <si>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</si>
  <si>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</si>
  <si>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</si>
  <si>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</si>
  <si>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</si>
  <si>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</si>
  <si>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</si>
  <si>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</si>
  <si>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</si>
  <si>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</si>
  <si>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</si>
  <si>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</si>
  <si>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</si>
  <si>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</si>
  <si>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</si>
  <si>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</si>
  <si>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</si>
  <si>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</si>
  <si>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</si>
  <si>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</si>
  <si>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</si>
  <si>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</si>
  <si>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</si>
  <si>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</si>
  <si>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</si>
  <si>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</si>
  <si>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</si>
  <si>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</si>
  <si>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</si>
  <si>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</si>
  <si>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</si>
  <si>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</si>
  <si>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</si>
  <si>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</si>
  <si>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</si>
  <si>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</si>
  <si>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</si>
  <si>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</si>
  <si>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</si>
  <si>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</si>
  <si>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</si>
  <si>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</si>
  <si>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</si>
  <si>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</si>
  <si>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</si>
  <si>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</si>
  <si>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</si>
  <si>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</si>
  <si>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</si>
  <si>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</si>
  <si>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</si>
  <si>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</si>
  <si>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</si>
  <si>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</si>
  <si>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</si>
  <si>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</si>
  <si>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</si>
  <si>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</si>
  <si>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</si>
  <si>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</si>
  <si>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</si>
  <si>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</si>
  <si>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</si>
  <si>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</si>
  <si>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</si>
  <si>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</si>
  <si>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</si>
  <si>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</si>
  <si>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</si>
  <si>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</si>
  <si>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</si>
  <si>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</si>
  <si>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</si>
  <si>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</si>
  <si>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</si>
  <si>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</si>
  <si>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</si>
  <si>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</si>
  <si>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</si>
  <si>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</si>
  <si>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</si>
  <si>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</si>
  <si>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</si>
  <si>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</si>
  <si>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</si>
  <si>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</si>
  <si>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</si>
  <si>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</si>
  <si>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</si>
  <si>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</si>
  <si>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</si>
  <si>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</si>
  <si>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</si>
  <si>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</si>
  <si>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</si>
  <si>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</si>
  <si>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</si>
  <si>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</si>
  <si>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</si>
  <si>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</si>
  <si>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</si>
  <si>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</si>
  <si>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</si>
  <si>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</si>
  <si>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</si>
  <si>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</si>
  <si>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</si>
  <si>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</si>
  <si>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</si>
  <si>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</si>
  <si>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</si>
  <si>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</si>
  <si>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</si>
  <si>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</si>
  <si>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</si>
  <si>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</si>
  <si>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</si>
  <si>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</si>
  <si>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</si>
  <si>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</si>
  <si>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</si>
  <si>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</si>
  <si>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</si>
  <si>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</si>
  <si>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</si>
  <si>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</si>
  <si>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</si>
  <si>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</si>
  <si>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</si>
  <si>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</si>
  <si>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</si>
  <si>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</si>
  <si>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</si>
  <si>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</si>
  <si>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</si>
  <si>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</si>
  <si>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</si>
  <si>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</si>
  <si>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</si>
  <si>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</si>
  <si>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</si>
  <si>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</si>
  <si>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</si>
  <si>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</si>
  <si>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</si>
  <si>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</si>
  <si>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</si>
  <si>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</si>
  <si>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</si>
  <si>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</si>
  <si>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</si>
  <si>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</si>
  <si>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</si>
  <si>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</si>
  <si>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</si>
  <si>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</si>
  <si>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</si>
  <si>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</si>
  <si>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</si>
  <si>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</si>
  <si>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</si>
  <si>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</si>
  <si>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</si>
  <si>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</si>
  <si>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</si>
  <si>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</si>
  <si>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</si>
  <si>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</si>
  <si>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</si>
  <si>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</si>
  <si>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</si>
  <si>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</si>
  <si>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</si>
  <si>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</si>
  <si>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</si>
  <si>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</si>
  <si>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</si>
  <si>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</si>
  <si>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</si>
  <si>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</si>
  <si>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</si>
  <si>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</si>
  <si>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</si>
  <si>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</si>
  <si>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</si>
  <si>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</si>
  <si>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</si>
  <si>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</si>
  <si>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</si>
  <si>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</si>
  <si>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</si>
  <si>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</si>
  <si>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</si>
  <si>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</si>
  <si>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</si>
  <si>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</si>
  <si>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</si>
  <si>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</si>
  <si>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</si>
  <si>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</si>
  <si>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</si>
  <si>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</si>
  <si>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</si>
  <si>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</si>
  <si>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</si>
  <si>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</si>
  <si>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</si>
  <si>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</si>
  <si>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</si>
  <si>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</si>
  <si>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</si>
  <si>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</si>
  <si>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</si>
  <si>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</si>
  <si>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</si>
  <si>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</si>
  <si>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</si>
  <si>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</si>
  <si>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</si>
  <si>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</si>
  <si>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</si>
  <si>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</si>
  <si>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</si>
  <si>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</si>
  <si>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</si>
  <si>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</si>
  <si>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</si>
  <si>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</si>
  <si>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</si>
  <si>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</si>
  <si>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</si>
  <si>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</si>
  <si>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</si>
  <si>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</si>
  <si>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</si>
  <si>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</si>
  <si>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</si>
  <si>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</si>
  <si>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</si>
  <si>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</si>
  <si>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</si>
  <si>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</si>
  <si>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</si>
  <si>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</si>
  <si>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</si>
  <si>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</si>
  <si>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</si>
  <si>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</si>
  <si>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</si>
  <si>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</si>
  <si>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</si>
  <si>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</si>
  <si>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</si>
  <si>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</si>
  <si>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</si>
  <si>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</si>
  <si>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</si>
  <si>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</si>
  <si>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</si>
  <si>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</si>
  <si>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</si>
  <si>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</si>
  <si>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</si>
  <si>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</si>
  <si>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</si>
  <si>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</si>
  <si>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</si>
  <si>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</si>
  <si>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</si>
  <si>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</si>
  <si>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</si>
  <si>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</si>
  <si>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</si>
  <si>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</si>
  <si>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</si>
  <si>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</si>
  <si>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</si>
  <si>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</si>
  <si>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</si>
  <si>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</si>
  <si>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</si>
  <si>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</si>
  <si>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</si>
  <si>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</si>
  <si>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</si>
  <si>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</si>
  <si>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</si>
  <si>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</si>
  <si>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</si>
  <si>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</si>
  <si>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</si>
  <si>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</si>
  <si>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</si>
  <si>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</si>
  <si>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</si>
  <si>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</si>
  <si>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</si>
  <si>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</si>
  <si>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</si>
  <si>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</si>
  <si>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</si>
  <si>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</si>
  <si>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</si>
  <si>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</si>
  <si>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</si>
  <si>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</si>
  <si>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</si>
  <si>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</si>
  <si>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</si>
  <si>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</si>
  <si>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</si>
  <si>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</si>
  <si>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</si>
  <si>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</si>
  <si>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</si>
  <si>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</si>
  <si>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</si>
  <si>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</si>
  <si>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</si>
  <si>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</si>
  <si>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</si>
  <si>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</si>
  <si>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</si>
  <si>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</si>
  <si>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</si>
  <si>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</si>
  <si>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</si>
  <si>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</si>
  <si>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</si>
  <si>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</si>
  <si>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</si>
  <si>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</si>
  <si>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</si>
  <si>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</si>
  <si>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</si>
  <si>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</si>
  <si>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</si>
  <si>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</si>
  <si>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</si>
  <si>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</si>
  <si>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</si>
  <si>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</si>
  <si>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</si>
  <si>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</si>
  <si>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</si>
  <si>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</si>
  <si>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</si>
  <si>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</si>
  <si>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</si>
  <si>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</si>
  <si>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</si>
  <si>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</si>
  <si>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</si>
  <si>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</si>
  <si>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</si>
  <si>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</si>
  <si>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</si>
  <si>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</si>
  <si>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</si>
  <si>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</si>
  <si>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</si>
  <si>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</si>
  <si>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</si>
  <si>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</si>
  <si>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</si>
  <si>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</si>
  <si>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</si>
  <si>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</si>
  <si>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</si>
  <si>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</si>
  <si>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</si>
  <si>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</si>
  <si>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</si>
  <si>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</si>
  <si>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</si>
  <si>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</si>
  <si>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</si>
  <si>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</si>
  <si>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</si>
  <si>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</si>
  <si>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</si>
  <si>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</si>
  <si>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</si>
  <si>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</si>
  <si>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</si>
  <si>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</si>
  <si>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</si>
  <si>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</si>
  <si>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</si>
  <si>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</si>
  <si>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</si>
  <si>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</si>
  <si>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</si>
  <si>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</si>
  <si>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</si>
  <si>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</si>
  <si>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</si>
  <si>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</si>
  <si>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</si>
  <si>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</si>
  <si>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</si>
  <si>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</si>
  <si>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</si>
  <si>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</si>
  <si>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</si>
  <si>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</si>
  <si>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</si>
  <si>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</si>
  <si>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</si>
  <si>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</si>
  <si>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</si>
  <si>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</si>
  <si>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</si>
  <si>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</si>
  <si>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</si>
  <si>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</si>
  <si>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</si>
  <si>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</si>
  <si>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</si>
  <si>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</si>
  <si>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</si>
  <si>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</si>
  <si>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</si>
  <si>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</si>
  <si>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</si>
  <si>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</si>
  <si>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</si>
  <si>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</si>
  <si>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</si>
  <si>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</si>
  <si>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</si>
  <si>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</si>
  <si>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</si>
  <si>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</si>
  <si>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</si>
  <si>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</si>
  <si>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</si>
  <si>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</si>
  <si>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</si>
  <si>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</si>
  <si>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</si>
  <si>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</si>
  <si>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</si>
  <si>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</si>
  <si>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</si>
  <si>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</si>
  <si>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</si>
  <si>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</si>
  <si>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</si>
  <si>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</si>
  <si>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</si>
  <si>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</si>
  <si>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</si>
  <si>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</si>
  <si>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</si>
  <si>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</si>
  <si>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</si>
  <si>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</si>
  <si>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</si>
  <si>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</si>
  <si>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</si>
  <si>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</si>
  <si>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</si>
  <si>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</si>
  <si>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</si>
  <si>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</si>
  <si>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</si>
  <si>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</si>
  <si>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</si>
  <si>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</si>
  <si>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</si>
  <si>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</si>
  <si>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</si>
  <si>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</si>
  <si>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</si>
  <si>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</si>
  <si>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</si>
  <si>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</si>
  <si>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</si>
  <si>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</si>
  <si>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</si>
  <si>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</si>
  <si>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</si>
  <si>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</si>
  <si>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</si>
  <si>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</si>
  <si>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</si>
  <si>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</si>
  <si>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</si>
  <si>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</si>
  <si>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</si>
  <si>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</si>
  <si>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</si>
  <si>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</si>
  <si>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</si>
  <si>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</si>
  <si>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</si>
  <si>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</si>
  <si>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</si>
  <si>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</si>
  <si>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</si>
  <si>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</si>
  <si>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</si>
  <si>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</si>
  <si>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</si>
  <si>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</si>
  <si>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</si>
  <si>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</si>
  <si>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</si>
  <si>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</si>
  <si>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</si>
  <si>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</si>
  <si>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</si>
  <si>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</si>
  <si>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</si>
  <si>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</si>
  <si>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</si>
  <si>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</si>
  <si>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</si>
  <si>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</si>
  <si>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</si>
  <si>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</si>
  <si>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</si>
  <si>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</si>
  <si>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</si>
  <si>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</si>
  <si>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</si>
  <si>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</si>
  <si>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</si>
  <si>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</si>
  <si>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</si>
  <si>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</si>
  <si>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</si>
  <si>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</si>
  <si>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</si>
  <si>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</si>
  <si>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</si>
  <si>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</si>
  <si>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</si>
  <si>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</si>
  <si>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</si>
  <si>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</si>
  <si>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</si>
  <si>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</si>
  <si>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</si>
  <si>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</si>
  <si>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</si>
  <si>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</si>
  <si>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</si>
  <si>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</si>
  <si>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</si>
  <si>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</si>
  <si>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</si>
  <si>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</si>
  <si>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</si>
  <si>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</si>
  <si>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</si>
  <si>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</si>
  <si>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</si>
  <si>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</si>
  <si>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</si>
  <si>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</si>
  <si>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</si>
  <si>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</si>
  <si>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</si>
  <si>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</si>
  <si>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</si>
  <si>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</si>
  <si>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</si>
  <si>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</si>
  <si>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</si>
  <si>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</si>
  <si>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</si>
  <si>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</si>
  <si>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</si>
  <si>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</si>
  <si>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</si>
  <si>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</si>
  <si>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</si>
  <si>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</si>
  <si>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</si>
  <si>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</si>
  <si>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</si>
  <si>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</si>
  <si>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</si>
  <si>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</si>
  <si>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</si>
  <si>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</si>
  <si>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</si>
  <si>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</si>
  <si>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</si>
  <si>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</si>
  <si>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</si>
  <si>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</si>
  <si>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</si>
  <si>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</si>
  <si>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</si>
  <si>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</si>
  <si>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</si>
  <si>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</si>
  <si>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</si>
  <si>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</si>
  <si>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</si>
  <si>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</si>
  <si>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</si>
  <si>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</si>
  <si>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</si>
  <si>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</si>
  <si>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</si>
  <si>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</si>
  <si>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</si>
  <si>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</si>
  <si>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</si>
  <si>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</si>
  <si>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</si>
  <si>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</si>
  <si>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</si>
  <si>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</si>
  <si>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</si>
  <si>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</si>
  <si>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</si>
  <si>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</si>
  <si>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</si>
  <si>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</si>
  <si>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</si>
  <si>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</si>
  <si>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</si>
  <si>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</si>
  <si>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</si>
  <si>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</si>
  <si>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</si>
  <si>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</si>
  <si>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</si>
  <si>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</si>
  <si>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</si>
  <si>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</si>
  <si>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</si>
  <si>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</si>
  <si>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</si>
  <si>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</si>
  <si>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</si>
  <si>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</si>
  <si>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</si>
  <si>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</si>
  <si>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</si>
  <si>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</si>
  <si>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</si>
  <si>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</si>
  <si>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</si>
  <si>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</si>
  <si>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</si>
  <si>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</si>
  <si>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</si>
  <si>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</si>
  <si>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</si>
  <si>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</si>
  <si>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</si>
  <si>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</si>
  <si>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</si>
  <si>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</si>
  <si>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</si>
  <si>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</si>
  <si>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</si>
  <si>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</si>
  <si>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</si>
  <si>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</si>
  <si>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</si>
  <si>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</si>
  <si>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</si>
  <si>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</si>
  <si>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</si>
  <si>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</si>
  <si>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</si>
  <si>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</si>
  <si>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</si>
  <si>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</si>
  <si>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</si>
  <si>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</si>
  <si>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</si>
  <si>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</si>
  <si>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</si>
  <si>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</si>
  <si>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</si>
  <si>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</si>
  <si>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</si>
  <si>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</si>
  <si>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</si>
  <si>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</si>
  <si>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</si>
  <si>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</si>
  <si>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</si>
  <si>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</si>
  <si>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</si>
  <si>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</si>
  <si>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</si>
  <si>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</si>
  <si>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</si>
  <si>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</si>
  <si>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</si>
  <si>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</si>
  <si>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</si>
  <si>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</si>
  <si>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</si>
  <si>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</si>
  <si>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</si>
  <si>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</si>
  <si>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</si>
  <si>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</si>
  <si>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</si>
  <si>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</si>
  <si>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</si>
  <si>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</si>
  <si>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</si>
  <si>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</si>
  <si>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</si>
  <si>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</si>
  <si>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</si>
  <si>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</si>
  <si>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</si>
  <si>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</si>
  <si>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</si>
  <si>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</si>
  <si>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</si>
  <si>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</si>
  <si>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</si>
  <si>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</si>
  <si>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</si>
  <si>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</si>
  <si>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</si>
  <si>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</si>
  <si>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</si>
  <si>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</si>
  <si>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</si>
  <si>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</si>
  <si>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</si>
  <si>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</si>
  <si>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</si>
  <si>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</si>
  <si>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</si>
  <si>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</si>
  <si>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</si>
  <si>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</si>
  <si>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</si>
  <si>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</si>
  <si>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</si>
  <si>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</si>
  <si>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</si>
  <si>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</si>
  <si>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</si>
  <si>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</si>
  <si>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</si>
  <si>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</si>
  <si>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</si>
  <si>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</si>
  <si>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</si>
  <si>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</si>
  <si>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</si>
  <si>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</si>
  <si>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</si>
  <si>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</si>
  <si>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</si>
  <si>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</si>
  <si>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</si>
  <si>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</si>
  <si>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</si>
  <si>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</si>
  <si>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</si>
  <si>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</si>
  <si>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</si>
  <si>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</si>
  <si>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</si>
  <si>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</si>
  <si>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</si>
  <si>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</si>
  <si>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</si>
  <si>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</si>
  <si>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</si>
  <si>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</si>
  <si>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</si>
  <si>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</si>
  <si>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</si>
  <si>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</si>
  <si>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</si>
  <si>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</si>
  <si>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</si>
  <si>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</si>
  <si>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</si>
  <si>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</si>
  <si>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</si>
  <si>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</si>
  <si>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</si>
  <si>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</si>
  <si>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</si>
  <si>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</si>
  <si>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</si>
  <si>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</si>
  <si>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</si>
  <si>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</si>
  <si>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</si>
  <si>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</si>
  <si>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</si>
  <si>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</si>
  <si>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</si>
  <si>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</si>
  <si>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</si>
  <si>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</si>
  <si>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</si>
  <si>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</si>
  <si>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</si>
  <si>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</si>
  <si>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</si>
  <si>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</si>
  <si>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</si>
  <si>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</si>
  <si>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</si>
  <si>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</si>
  <si>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</si>
  <si>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</si>
  <si>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</si>
  <si>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</si>
  <si>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</si>
  <si>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</si>
  <si>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</si>
  <si>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</si>
  <si>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</si>
  <si>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</si>
  <si>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</si>
  <si>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</si>
  <si>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</si>
  <si>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</si>
  <si>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</si>
  <si>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</si>
  <si>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</si>
  <si>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</si>
  <si>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</si>
  <si>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</si>
  <si>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</si>
  <si>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</si>
  <si>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</si>
  <si>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</si>
  <si>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</si>
  <si>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</si>
  <si>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</si>
  <si>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</si>
  <si>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</si>
  <si>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</si>
  <si>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</si>
  <si>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</si>
  <si>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</si>
  <si>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</si>
  <si>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</si>
  <si>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</si>
  <si>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</si>
  <si>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</si>
  <si>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</si>
  <si>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</si>
  <si>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</si>
  <si>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</si>
  <si>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</si>
  <si>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</si>
  <si>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</si>
  <si>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</si>
  <si>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</si>
  <si>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</si>
  <si>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</si>
  <si>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</si>
  <si>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</si>
  <si>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</si>
  <si>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</si>
  <si>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</si>
  <si>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</si>
  <si>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</si>
  <si>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</si>
  <si>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</si>
  <si>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</si>
  <si>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</si>
  <si>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</si>
  <si>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</si>
  <si>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</si>
  <si>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</si>
  <si>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</si>
  <si>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</si>
  <si>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</si>
  <si>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</si>
  <si>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</si>
  <si>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</si>
  <si>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</si>
  <si>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</si>
  <si>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</si>
  <si>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</si>
  <si>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</si>
  <si>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</si>
  <si>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</si>
  <si>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</si>
  <si>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</si>
  <si>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</si>
  <si>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</si>
  <si>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</si>
  <si>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</si>
  <si>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</si>
  <si>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</si>
  <si>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</si>
  <si>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</si>
  <si>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</si>
  <si>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</si>
  <si>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</si>
  <si>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</si>
  <si>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</si>
  <si>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</si>
  <si>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</si>
  <si>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</si>
  <si>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</si>
  <si>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</si>
  <si>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</si>
  <si>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</si>
  <si>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</si>
  <si>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</si>
  <si>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</si>
  <si>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</si>
  <si>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</si>
  <si>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</si>
  <si>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</si>
  <si>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</si>
  <si>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</si>
  <si>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</si>
  <si>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</si>
  <si>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</si>
  <si>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</si>
  <si>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</si>
  <si>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</si>
  <si>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</si>
  <si>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</si>
  <si>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</si>
  <si>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</si>
  <si>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</si>
  <si>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</si>
  <si>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</si>
  <si>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</si>
  <si>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</si>
  <si>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</si>
  <si>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</si>
  <si>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</si>
  <si>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</si>
  <si>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</si>
  <si>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</si>
  <si>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</si>
  <si>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</si>
  <si>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</si>
  <si>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</si>
  <si>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</si>
  <si>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</si>
  <si>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</si>
  <si>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</si>
  <si>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</si>
  <si>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</si>
  <si>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</si>
  <si>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</si>
  <si>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</si>
  <si>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</si>
  <si>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</si>
  <si>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</si>
  <si>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</si>
  <si>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</si>
  <si>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</si>
  <si>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</si>
  <si>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</si>
  <si>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</si>
  <si>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</si>
  <si>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</si>
  <si>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</si>
  <si>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</si>
  <si>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</si>
  <si>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</si>
  <si>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</si>
  <si>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</si>
  <si>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</si>
  <si>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</si>
  <si>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</si>
  <si>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</si>
  <si>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</si>
  <si>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</si>
  <si>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</si>
  <si>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</si>
  <si>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</si>
  <si>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</si>
  <si>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</si>
  <si>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</si>
  <si>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</si>
  <si>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</si>
  <si>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</si>
  <si>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</si>
  <si>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</si>
  <si>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</si>
  <si>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</si>
  <si>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</si>
  <si>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</si>
  <si>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</si>
  <si>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</si>
  <si>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</si>
  <si>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</si>
  <si>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</si>
  <si>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</si>
  <si>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</si>
  <si>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</si>
  <si>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</si>
  <si>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</si>
  <si>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</si>
  <si>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</si>
  <si>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</si>
  <si>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</si>
  <si>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</si>
  <si>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</si>
  <si>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</si>
  <si>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</si>
  <si>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</si>
  <si>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</si>
  <si>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</si>
  <si>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</si>
  <si>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</si>
  <si>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</si>
  <si>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</si>
  <si>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</si>
  <si>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</si>
  <si>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</si>
  <si>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</si>
  <si>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</si>
  <si>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</si>
  <si>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</si>
  <si>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</si>
  <si>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</si>
  <si>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</si>
  <si>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</si>
  <si>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</si>
  <si>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</si>
  <si>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</si>
  <si>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</si>
  <si>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</si>
  <si>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</si>
  <si>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</si>
  <si>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</si>
  <si>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</si>
  <si>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</si>
  <si>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</si>
  <si>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</si>
  <si>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</si>
  <si>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</si>
  <si>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</si>
  <si>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</si>
  <si>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</si>
  <si>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</si>
  <si>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</si>
  <si>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</si>
  <si>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</si>
  <si>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</si>
  <si>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</si>
  <si>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</si>
  <si>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</si>
  <si>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</si>
  <si>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</si>
  <si>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</si>
  <si>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</si>
  <si>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</si>
  <si>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</si>
  <si>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</si>
  <si>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</si>
  <si>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</si>
  <si>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</si>
  <si>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</si>
  <si>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</si>
  <si>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</si>
  <si>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</si>
  <si>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</si>
  <si>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</si>
  <si>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</si>
  <si>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</si>
  <si>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</si>
  <si>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</si>
  <si>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</si>
  <si>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</si>
  <si>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</si>
  <si>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</si>
  <si>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</si>
  <si>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</si>
  <si>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</si>
  <si>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</si>
  <si>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</si>
  <si>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</si>
  <si>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</si>
  <si>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</si>
  <si>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</si>
  <si>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</si>
  <si>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</si>
  <si>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</si>
  <si>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</si>
  <si>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</si>
  <si>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</si>
  <si>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</si>
  <si>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</si>
  <si>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</si>
  <si>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</si>
  <si>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</si>
  <si>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</si>
  <si>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</si>
  <si>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</si>
  <si>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</si>
  <si>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</si>
  <si>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</si>
  <si>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</si>
  <si>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</si>
  <si>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</si>
  <si>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</si>
  <si>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</si>
  <si>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</si>
  <si>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</si>
  <si>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</si>
  <si>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</si>
  <si>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</si>
  <si>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</si>
  <si>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</si>
  <si>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</si>
  <si>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</si>
  <si>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</si>
  <si>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</si>
  <si>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</si>
  <si>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</si>
  <si>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</si>
  <si>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</si>
  <si>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</si>
  <si>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</si>
  <si>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</si>
  <si>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</si>
  <si>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</si>
  <si>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</si>
  <si>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</si>
  <si>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</si>
  <si>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</si>
  <si>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</si>
  <si>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</si>
  <si>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</si>
  <si>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</si>
  <si>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</si>
  <si>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</si>
  <si>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</si>
  <si>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</si>
  <si>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</si>
  <si>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</si>
  <si>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</si>
  <si>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</si>
  <si>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</si>
  <si>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</si>
  <si>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</si>
  <si>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</si>
  <si>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</si>
  <si>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</si>
  <si>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</si>
  <si>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</si>
  <si>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</si>
  <si>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</si>
  <si>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</si>
  <si>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</si>
  <si>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</si>
  <si>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</si>
  <si>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</si>
  <si>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</si>
  <si>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</si>
  <si>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</si>
  <si>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</si>
  <si>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</si>
  <si>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</si>
  <si>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</si>
  <si>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</si>
  <si>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</si>
  <si>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</si>
  <si>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</si>
  <si>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</si>
  <si>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</si>
  <si>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</si>
  <si>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</si>
  <si>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</si>
  <si>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</si>
  <si>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</si>
  <si>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</si>
  <si>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</si>
  <si>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</si>
  <si>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</si>
  <si>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</si>
  <si>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</si>
  <si>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</si>
  <si>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</si>
  <si>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</si>
  <si>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</si>
  <si>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</si>
  <si>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</si>
  <si>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</si>
  <si>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</si>
  <si>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</si>
  <si>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</si>
  <si>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</si>
  <si>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</si>
  <si>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</si>
  <si>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</si>
  <si>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</si>
  <si>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</si>
  <si>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</si>
  <si>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</si>
  <si>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</si>
  <si>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</si>
  <si>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</si>
  <si>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</si>
  <si>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</si>
  <si>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</si>
  <si>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</si>
  <si>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</si>
  <si>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</si>
  <si>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</si>
  <si>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</si>
  <si>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</si>
  <si>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</si>
  <si>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</si>
  <si>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</si>
  <si>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</si>
  <si>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</si>
  <si>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</si>
  <si>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</si>
  <si>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</si>
  <si>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</si>
  <si>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</si>
  <si>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</si>
  <si>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</si>
  <si>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</si>
  <si>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</si>
  <si>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</si>
  <si>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</si>
  <si>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</si>
  <si>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</si>
  <si>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</si>
  <si>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</si>
  <si>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</si>
  <si>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</si>
  <si>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</si>
  <si>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</si>
  <si>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</si>
  <si>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</si>
  <si>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</si>
  <si>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</si>
  <si>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</si>
  <si>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</si>
  <si>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</si>
  <si>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</si>
  <si>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</si>
  <si>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</si>
  <si>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</si>
  <si>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</si>
  <si>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</si>
  <si>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</si>
  <si>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</si>
  <si>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</si>
  <si>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</si>
  <si>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</si>
  <si>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</si>
  <si>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</si>
  <si>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</si>
  <si>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</si>
  <si>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</si>
  <si>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</si>
  <si>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</si>
  <si>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</si>
  <si>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</si>
  <si>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</si>
  <si>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</si>
  <si>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</si>
  <si>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</si>
  <si>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</si>
  <si>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</si>
  <si>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</si>
  <si>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</si>
  <si>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</si>
  <si>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</si>
  <si>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</si>
  <si>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</si>
  <si>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</si>
  <si>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</si>
  <si>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</si>
  <si>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</si>
  <si>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</si>
  <si>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</si>
  <si>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</si>
  <si>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</si>
  <si>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</si>
  <si>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</si>
  <si>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</si>
  <si>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</si>
  <si>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</si>
  <si>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</si>
  <si>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</si>
  <si>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</si>
  <si>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</si>
  <si>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</si>
  <si>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</si>
  <si>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</si>
  <si>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</si>
  <si>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</si>
  <si>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</si>
  <si>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</si>
  <si>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</si>
  <si>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</si>
  <si>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</si>
  <si>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</si>
  <si>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</si>
  <si>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</si>
  <si>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</si>
  <si>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</si>
  <si>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</si>
  <si>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</si>
  <si>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</si>
  <si>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</si>
  <si>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</si>
  <si>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</si>
  <si>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</si>
  <si>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</si>
  <si>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</si>
  <si>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</si>
  <si>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</si>
  <si>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</si>
  <si>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</si>
  <si>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</si>
  <si>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</si>
  <si>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</si>
  <si>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</si>
  <si>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</si>
  <si>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</si>
  <si>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</si>
  <si>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</si>
  <si>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</si>
  <si>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</si>
  <si>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</si>
  <si>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</si>
  <si>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</si>
  <si>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</si>
  <si>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</si>
  <si>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</si>
  <si>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</si>
  <si>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</si>
  <si>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</si>
  <si>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</si>
  <si>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</si>
  <si>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</si>
  <si>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</si>
  <si>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</si>
  <si>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</si>
  <si>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</si>
  <si>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</si>
  <si>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</si>
  <si>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</si>
  <si>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</si>
  <si>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</si>
  <si>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</si>
  <si>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</si>
  <si>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</si>
  <si>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</si>
  <si>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</si>
  <si>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</si>
  <si>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</si>
  <si>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</si>
  <si>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</si>
  <si>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</si>
  <si>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</si>
  <si>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</si>
  <si>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</si>
  <si>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</si>
  <si>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</si>
  <si>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</si>
  <si>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</si>
  <si>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</si>
  <si>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</si>
  <si>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</si>
  <si>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</si>
  <si>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</si>
  <si>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</si>
  <si>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</si>
  <si>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</si>
  <si>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</si>
  <si>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</si>
  <si>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</si>
  <si>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</si>
  <si>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</si>
  <si>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</si>
  <si>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</si>
  <si>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</si>
  <si>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</si>
  <si>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</si>
  <si>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</si>
  <si>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</si>
  <si>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</si>
  <si>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</si>
  <si>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</si>
  <si>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</si>
  <si>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</si>
  <si>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</si>
  <si>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</si>
  <si>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</si>
  <si>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</si>
  <si>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</si>
  <si>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</si>
  <si>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</si>
  <si>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</si>
  <si>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</si>
  <si>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</si>
  <si>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</si>
  <si>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</si>
  <si>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</si>
  <si>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</si>
  <si>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</si>
  <si>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</si>
  <si>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</si>
  <si>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</si>
  <si>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</si>
  <si>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</si>
  <si>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</si>
  <si>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</si>
  <si>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</si>
  <si>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</si>
  <si>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</si>
  <si>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</si>
  <si>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</si>
  <si>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</si>
  <si>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</si>
  <si>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</si>
  <si>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</si>
  <si>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</si>
  <si>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</si>
  <si>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</si>
  <si>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</si>
  <si>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</si>
  <si>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</si>
  <si>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</si>
  <si>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</si>
  <si>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</si>
  <si>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</si>
  <si>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</si>
  <si>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</si>
  <si>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</si>
  <si>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</si>
  <si>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</si>
  <si>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</si>
  <si>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</si>
  <si>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</si>
  <si>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</si>
  <si>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</si>
  <si>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</si>
  <si>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</si>
  <si>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</si>
  <si>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</si>
  <si>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</si>
  <si>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</si>
  <si>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</si>
  <si>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</si>
  <si>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</si>
  <si>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</si>
  <si>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</si>
  <si>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</si>
  <si>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</si>
  <si>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</si>
  <si>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</si>
  <si>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</si>
  <si>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</si>
  <si>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</si>
  <si>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</si>
  <si>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</si>
  <si>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</si>
  <si>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</si>
  <si>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</si>
  <si>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</si>
  <si>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</si>
  <si>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</si>
  <si>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</si>
  <si>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</si>
  <si>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</si>
  <si>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</si>
  <si>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</si>
  <si>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</si>
  <si>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</si>
  <si>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</si>
  <si>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</si>
  <si>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</si>
  <si>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</si>
  <si>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</si>
  <si>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</si>
  <si>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</si>
  <si>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</si>
  <si>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</si>
  <si>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</si>
  <si>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</si>
  <si>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</si>
  <si>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</si>
  <si>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</si>
  <si>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</si>
  <si>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</si>
  <si>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</si>
  <si>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</si>
  <si>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</si>
  <si>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</si>
  <si>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</si>
  <si>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</si>
  <si>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</si>
  <si>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</si>
  <si>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</si>
  <si>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</si>
  <si>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</si>
  <si>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</si>
  <si>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</si>
  <si>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</si>
  <si>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</si>
  <si>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</si>
  <si>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</si>
  <si>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</si>
  <si>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</si>
  <si>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</si>
  <si>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</si>
  <si>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</si>
  <si>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</si>
  <si>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</si>
  <si>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</si>
  <si>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</si>
  <si>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</si>
  <si>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</si>
  <si>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</si>
  <si>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</si>
  <si>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</si>
  <si>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</si>
  <si>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</si>
  <si>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</si>
  <si>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</si>
  <si>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</si>
  <si>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</si>
  <si>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</si>
  <si>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</si>
  <si>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</si>
  <si>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</si>
  <si>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</si>
  <si>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</si>
  <si>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</si>
  <si>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</si>
  <si>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</si>
  <si>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</si>
  <si>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</si>
  <si>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</si>
  <si>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</si>
  <si>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</si>
  <si>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</si>
  <si>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</si>
  <si>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</si>
  <si>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</si>
  <si>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</si>
  <si>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</si>
  <si>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</si>
  <si>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</si>
  <si>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</si>
  <si>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</si>
  <si>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</si>
  <si>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</si>
  <si>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</si>
  <si>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</si>
  <si>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</si>
  <si>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</si>
  <si>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</si>
  <si>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</si>
  <si>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</si>
  <si>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</si>
  <si>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</si>
  <si>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</si>
  <si>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</si>
  <si>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</si>
  <si>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</si>
  <si>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</si>
  <si>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</si>
  <si>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</si>
  <si>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</si>
  <si>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</si>
  <si>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</si>
  <si>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</si>
  <si>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</si>
  <si>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</si>
  <si>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</si>
  <si>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</si>
  <si>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</si>
  <si>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</si>
  <si>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</si>
  <si>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</si>
  <si>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</si>
  <si>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</si>
  <si>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</si>
  <si>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</si>
  <si>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</si>
  <si>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</si>
  <si>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</si>
  <si>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</si>
  <si>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</si>
  <si>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</si>
  <si>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</si>
  <si>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</si>
  <si>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</si>
  <si>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</si>
  <si>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</si>
  <si>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</si>
  <si>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</si>
  <si>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</si>
  <si>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</si>
  <si>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</si>
  <si>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</si>
  <si>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</si>
  <si>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</si>
  <si>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</si>
  <si>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</si>
  <si>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</si>
  <si>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</si>
  <si>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</si>
  <si>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</si>
  <si>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</si>
  <si>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</si>
  <si>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</si>
  <si>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</si>
  <si>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</si>
  <si>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</si>
  <si>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</si>
  <si>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</si>
  <si>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</si>
  <si>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</si>
  <si>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</si>
  <si>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</si>
  <si>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</si>
  <si>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</si>
  <si>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</si>
  <si>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</si>
  <si>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</si>
  <si>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</si>
  <si>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</si>
  <si>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</si>
  <si>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</si>
  <si>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</si>
  <si>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</si>
  <si>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</si>
  <si>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</si>
  <si>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</si>
  <si>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</si>
  <si>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</si>
  <si>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</si>
  <si>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</si>
  <si>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</si>
  <si>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</si>
  <si>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</si>
  <si>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</si>
  <si>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</si>
  <si>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</si>
  <si>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</si>
  <si>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</si>
  <si>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</si>
  <si>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</si>
  <si>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</si>
  <si>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</si>
  <si>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</si>
  <si>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</si>
  <si>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</si>
  <si>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</si>
  <si>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</si>
  <si>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</si>
  <si>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</si>
  <si>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</si>
  <si>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</si>
  <si>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</si>
  <si>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</si>
  <si>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</si>
  <si>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</si>
  <si>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</si>
  <si>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</si>
  <si>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</si>
  <si>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</si>
  <si>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</si>
  <si>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</si>
  <si>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</si>
  <si>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</si>
  <si>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</si>
  <si>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</si>
  <si>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</si>
  <si>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</si>
  <si>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</si>
  <si>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</si>
  <si>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</si>
  <si>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</si>
  <si>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</si>
  <si>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</si>
  <si>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</si>
  <si>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</si>
  <si>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</si>
  <si>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</si>
  <si>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</si>
  <si>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</si>
  <si>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</si>
  <si>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</si>
  <si>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</si>
  <si>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</si>
  <si>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</si>
  <si>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</si>
  <si>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</si>
  <si>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</si>
  <si>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</si>
  <si>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</si>
  <si>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</si>
  <si>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</si>
  <si>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</si>
  <si>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</si>
  <si>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</si>
  <si>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</si>
  <si>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</si>
  <si>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</si>
  <si>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</si>
  <si>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</si>
  <si>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</si>
  <si>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</si>
  <si>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</si>
  <si>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</si>
  <si>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</si>
  <si>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</si>
  <si>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</si>
  <si>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</si>
  <si>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</si>
  <si>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</si>
  <si>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</si>
  <si>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</si>
  <si>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</si>
  <si>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</si>
  <si>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</si>
  <si>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</si>
  <si>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</si>
  <si>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</si>
  <si>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</si>
  <si>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</si>
  <si>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</si>
  <si>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</si>
  <si>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</si>
  <si>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</si>
  <si>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</si>
  <si>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</si>
  <si>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</si>
  <si>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</si>
  <si>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</si>
  <si>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</si>
  <si>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</si>
  <si>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</si>
  <si>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</si>
  <si>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</si>
  <si>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</si>
  <si>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</si>
  <si>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</si>
  <si>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</si>
  <si>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</si>
  <si>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</si>
  <si>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</si>
  <si>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</si>
  <si>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</si>
  <si>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</si>
  <si>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</si>
  <si>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</si>
  <si>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</si>
  <si>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</si>
  <si>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</si>
  <si>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</si>
  <si>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</si>
  <si>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</si>
  <si>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</si>
  <si>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</si>
  <si>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</si>
  <si>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</si>
  <si>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</si>
  <si>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</si>
  <si>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</si>
  <si>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</si>
  <si>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</si>
  <si>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</si>
  <si>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</si>
  <si>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</si>
  <si>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</si>
  <si>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</si>
  <si>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</si>
  <si>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</si>
  <si>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</si>
  <si>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</si>
  <si>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</si>
  <si>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</si>
  <si>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</si>
  <si>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</si>
  <si>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</si>
  <si>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</si>
  <si>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</si>
  <si>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</si>
  <si>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</si>
  <si>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</si>
  <si>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</si>
  <si>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</si>
  <si>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</si>
  <si>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</si>
  <si>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</si>
  <si>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</si>
  <si>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</si>
  <si>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</si>
  <si>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</si>
  <si>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</si>
  <si>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</si>
  <si>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</si>
  <si>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</si>
  <si>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</si>
  <si>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</si>
  <si>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</si>
  <si>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</si>
  <si>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</si>
  <si>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</si>
  <si>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</si>
  <si>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</si>
  <si>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</si>
  <si>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</si>
  <si>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</si>
  <si>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</si>
  <si>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</si>
  <si>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</si>
  <si>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</si>
  <si>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</si>
  <si>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</si>
  <si>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</si>
  <si>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</si>
  <si>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</si>
  <si>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</si>
  <si>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</si>
  <si>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</si>
  <si>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</si>
  <si>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</si>
  <si>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</si>
  <si>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</si>
  <si>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</si>
  <si>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</si>
  <si>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</si>
  <si>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</si>
  <si>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</si>
  <si>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</si>
  <si>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</si>
  <si>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</si>
  <si>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</si>
  <si>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</si>
  <si>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</si>
  <si>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</si>
  <si>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</si>
  <si>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</si>
  <si>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</si>
  <si>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</si>
  <si>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</si>
  <si>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</si>
  <si>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</si>
  <si>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</si>
  <si>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</si>
  <si>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</si>
  <si>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</si>
  <si>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</si>
  <si>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</si>
  <si>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</si>
  <si>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</si>
  <si>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</si>
  <si>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</si>
  <si>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</si>
  <si>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</si>
  <si>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</si>
  <si>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</si>
  <si>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</si>
  <si>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</si>
  <si>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</si>
  <si>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</si>
  <si>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</si>
  <si>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</si>
  <si>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</si>
  <si>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</si>
  <si>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</si>
  <si>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</si>
  <si>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</si>
  <si>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</si>
  <si>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</si>
  <si>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</si>
  <si>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</si>
  <si>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</si>
  <si>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</si>
  <si>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</si>
  <si>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</si>
  <si>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</si>
  <si>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</si>
  <si>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</si>
  <si>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</si>
  <si>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</si>
  <si>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</si>
  <si>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</si>
  <si>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</si>
  <si>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</si>
  <si>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</si>
  <si>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</si>
  <si>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</si>
  <si>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</si>
  <si>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</si>
  <si>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</si>
  <si>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</si>
  <si>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</si>
  <si>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</si>
  <si>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</si>
  <si>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</si>
  <si>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</si>
  <si>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</si>
  <si>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</si>
  <si>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</si>
  <si>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</si>
  <si>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</si>
  <si>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</si>
  <si>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</si>
  <si>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</si>
  <si>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</si>
  <si>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</si>
  <si>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</si>
  <si>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</si>
  <si>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</si>
  <si>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</si>
  <si>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</si>
  <si>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</si>
  <si>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</si>
  <si>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</si>
  <si>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</si>
  <si>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</si>
  <si>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</si>
  <si>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</si>
  <si>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</si>
  <si>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</si>
  <si>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</si>
  <si>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</si>
  <si>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</si>
  <si>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</si>
  <si>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</si>
  <si>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</si>
  <si>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</si>
  <si>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</si>
  <si>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</si>
  <si>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</si>
  <si>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</si>
  <si>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</si>
  <si>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</si>
  <si>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</si>
  <si>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</si>
  <si>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</si>
  <si>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</si>
  <si>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</si>
  <si>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</si>
  <si>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</si>
  <si>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</si>
  <si>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</si>
  <si>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</si>
  <si>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</si>
  <si>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</si>
  <si>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</si>
  <si>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</si>
  <si>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</si>
  <si>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</si>
  <si>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</si>
  <si>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</si>
  <si>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</si>
  <si>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</si>
  <si>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</si>
  <si>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</si>
  <si>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</si>
  <si>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</si>
  <si>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</si>
  <si>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</si>
  <si>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</si>
  <si>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</si>
  <si>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</si>
  <si>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</si>
  <si>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</si>
  <si>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</si>
  <si>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</si>
  <si>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</si>
  <si>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</si>
  <si>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</si>
  <si>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</si>
  <si>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</si>
  <si>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</si>
  <si>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</si>
  <si>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</si>
  <si>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</si>
  <si>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</si>
  <si>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</si>
  <si>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</si>
  <si>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</si>
  <si>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</si>
  <si>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</si>
  <si>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</si>
  <si>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</si>
  <si>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</si>
  <si>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</si>
  <si>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</si>
  <si>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</si>
  <si>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</si>
  <si>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</si>
  <si>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</si>
  <si>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</si>
  <si>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</si>
  <si>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</si>
  <si>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</si>
  <si>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</si>
  <si>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</si>
  <si>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</si>
  <si>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</si>
  <si>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</si>
  <si>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</si>
  <si>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</si>
  <si>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</si>
  <si>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</si>
  <si>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</si>
  <si>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</si>
  <si>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</si>
  <si>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</si>
  <si>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</si>
  <si>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</si>
  <si>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</si>
  <si>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</si>
  <si>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</si>
  <si>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</si>
  <si>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</si>
  <si>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</si>
  <si>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</si>
  <si>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</si>
  <si>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</si>
  <si>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</si>
  <si>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</si>
  <si>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</si>
  <si>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</si>
  <si>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</si>
  <si>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</si>
  <si>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</si>
  <si>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</si>
  <si>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</si>
  <si>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</si>
  <si>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</si>
  <si>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</si>
  <si>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</si>
  <si>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</si>
  <si>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</si>
  <si>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</si>
  <si>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</si>
  <si>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</si>
  <si>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</si>
  <si>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</si>
  <si>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</si>
  <si>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</si>
  <si>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</si>
  <si>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</si>
  <si>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</si>
  <si>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</si>
  <si>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</si>
  <si>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</si>
  <si>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</si>
  <si>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</si>
  <si>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</si>
  <si>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</si>
  <si>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</si>
  <si>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</si>
  <si>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</si>
  <si>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</si>
  <si>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</si>
  <si>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</si>
  <si>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</si>
  <si>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</si>
  <si>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</si>
  <si>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</si>
  <si>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</si>
  <si>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</si>
  <si>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</si>
  <si>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</si>
  <si>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</si>
  <si>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</si>
  <si>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</si>
  <si>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</si>
  <si>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</si>
  <si>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</si>
  <si>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</si>
  <si>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</si>
  <si>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</si>
  <si>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</si>
  <si>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</si>
  <si>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</si>
  <si>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</si>
  <si>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</si>
  <si>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</si>
  <si>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</si>
  <si>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</si>
  <si>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</si>
  <si>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</si>
  <si>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</si>
  <si>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</si>
  <si>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</si>
  <si>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</si>
  <si>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</si>
  <si>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</si>
  <si>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</si>
  <si>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</si>
  <si>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</si>
  <si>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</si>
  <si>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</si>
  <si>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</si>
  <si>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</si>
  <si>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</si>
  <si>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</si>
  <si>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</si>
  <si>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</si>
  <si>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</si>
  <si>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</si>
  <si>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</si>
  <si>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</si>
  <si>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</si>
  <si>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</si>
  <si>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</si>
  <si>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</si>
  <si>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</si>
  <si>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</si>
  <si>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</si>
  <si>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</si>
  <si>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</si>
  <si>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</si>
  <si>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</si>
  <si>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</si>
  <si>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</si>
  <si>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</si>
  <si>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</si>
  <si>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</si>
  <si>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</si>
  <si>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</si>
  <si>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</si>
  <si>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</si>
  <si>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</si>
  <si>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</si>
  <si>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</si>
  <si>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</si>
  <si>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</si>
  <si>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</si>
  <si>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</si>
  <si>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</si>
  <si>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</si>
  <si>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</si>
  <si>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</si>
  <si>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</si>
  <si>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</si>
  <si>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</si>
  <si>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</si>
  <si>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</si>
  <si>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</si>
  <si>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</si>
  <si>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</si>
  <si>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</si>
  <si>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</si>
  <si>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</si>
  <si>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</si>
  <si>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</si>
  <si>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</si>
  <si>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</si>
  <si>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</si>
  <si>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</si>
  <si>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</si>
  <si>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</si>
  <si>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</si>
  <si>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</si>
  <si>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</si>
  <si>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</si>
  <si>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</si>
  <si>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</si>
  <si>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</si>
  <si>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</si>
  <si>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</si>
  <si>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</si>
  <si>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</si>
  <si>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</si>
  <si>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</si>
  <si>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</si>
  <si>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</si>
  <si>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</si>
  <si>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</si>
  <si>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</si>
  <si>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</si>
  <si>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</si>
  <si>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</si>
  <si>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</si>
  <si>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</si>
  <si>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</si>
  <si>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</si>
  <si>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</si>
  <si>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</si>
  <si>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</si>
  <si>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</si>
  <si>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</si>
  <si>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</si>
  <si>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</si>
  <si>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</si>
  <si>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</si>
  <si>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</si>
  <si>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</si>
  <si>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</si>
  <si>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</si>
  <si>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</si>
  <si>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</si>
  <si>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</si>
  <si>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</si>
  <si>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</si>
  <si>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</si>
  <si>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</si>
  <si>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</si>
  <si>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</si>
  <si>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</si>
  <si>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</si>
  <si>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</si>
  <si>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</si>
  <si>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</si>
  <si>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</si>
  <si>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</si>
  <si>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</si>
  <si>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</si>
  <si>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</si>
  <si>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</si>
  <si>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</si>
  <si>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</si>
  <si>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</si>
  <si>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</si>
  <si>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</si>
  <si>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</si>
  <si>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</si>
  <si>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</si>
  <si>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</si>
  <si>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</si>
  <si>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</si>
  <si>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</si>
  <si>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</si>
  <si>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</si>
  <si>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</si>
  <si>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</si>
  <si>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</si>
  <si>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</si>
  <si>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</si>
  <si>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</si>
  <si>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</si>
  <si>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</si>
  <si>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</si>
  <si>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</si>
  <si>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</si>
  <si>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</si>
  <si>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</si>
  <si>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</si>
  <si>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</si>
  <si>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</si>
  <si>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</si>
  <si>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</si>
  <si>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</si>
  <si>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</si>
  <si>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</si>
  <si>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</si>
  <si>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</si>
  <si>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</si>
  <si>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</si>
  <si>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</si>
  <si>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</si>
  <si>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</si>
  <si>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</si>
  <si>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</si>
  <si>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</si>
  <si>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</si>
  <si>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</si>
  <si>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</si>
  <si>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</si>
  <si>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</si>
  <si>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</si>
  <si>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</si>
  <si>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</si>
  <si>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</si>
  <si>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</si>
  <si>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</si>
  <si>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</si>
  <si>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</si>
  <si>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</si>
  <si>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</si>
  <si>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</si>
  <si>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</si>
  <si>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</si>
  <si>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</si>
  <si>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</si>
  <si>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</si>
  <si>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</si>
  <si>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</si>
  <si>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</si>
  <si>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</si>
  <si>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</si>
  <si>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</si>
  <si>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</si>
  <si>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</si>
  <si>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</si>
  <si>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</si>
  <si>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</si>
  <si>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</si>
  <si>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</si>
  <si>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</si>
  <si>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</si>
  <si>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</si>
  <si>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</si>
  <si>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</si>
  <si>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</si>
  <si>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</si>
  <si>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</si>
  <si>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</si>
  <si>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</si>
  <si>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</si>
  <si>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</si>
  <si>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</si>
  <si>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</si>
  <si>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</si>
  <si>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</si>
  <si>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</si>
  <si>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</si>
  <si>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</si>
  <si>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</si>
  <si>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</si>
  <si>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</si>
  <si>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</si>
  <si>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</si>
  <si>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</si>
  <si>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</si>
  <si>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</si>
  <si>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</si>
  <si>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</si>
  <si>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</si>
  <si>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</si>
  <si>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</si>
  <si>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</si>
  <si>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</si>
  <si>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</si>
  <si>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</si>
  <si>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</si>
  <si>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</si>
  <si>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</si>
  <si>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</si>
  <si>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</si>
  <si>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</si>
  <si>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</si>
  <si>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</si>
  <si>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</si>
  <si>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</si>
  <si>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</si>
  <si>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</si>
  <si>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</si>
  <si>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</si>
  <si>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</si>
  <si>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</si>
  <si>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</si>
  <si>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</si>
  <si>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</si>
  <si>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</si>
  <si>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</si>
  <si>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</si>
  <si>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</si>
  <si>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</si>
  <si>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</si>
  <si>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</si>
  <si>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</si>
  <si>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</si>
  <si>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</si>
  <si>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</si>
  <si>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</si>
  <si>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</si>
  <si>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</si>
  <si>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</si>
  <si>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</si>
  <si>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</si>
  <si>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</si>
  <si>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</si>
  <si>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</si>
  <si>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</si>
  <si>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</si>
  <si>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</si>
  <si>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</si>
  <si>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</si>
  <si>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</si>
  <si>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</si>
  <si>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</si>
  <si>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</si>
  <si>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</si>
  <si>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</si>
  <si>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</si>
  <si>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</si>
  <si>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</si>
  <si>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</si>
  <si>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</si>
  <si>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</si>
  <si>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</si>
  <si>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</si>
  <si>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</si>
  <si>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</si>
  <si>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</si>
  <si>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</si>
  <si>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</si>
  <si>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</si>
  <si>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</si>
  <si>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</si>
  <si>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</si>
  <si>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</si>
  <si>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</si>
  <si>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</si>
  <si>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</si>
  <si>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</si>
  <si>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</si>
  <si>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</si>
  <si>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</si>
  <si>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</si>
  <si>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</si>
  <si>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</si>
  <si>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</si>
  <si>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</si>
  <si>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</si>
  <si>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</si>
  <si>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</si>
  <si>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</si>
  <si>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</si>
  <si>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</si>
  <si>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</si>
  <si>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</si>
  <si>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</si>
  <si>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</si>
  <si>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</si>
  <si>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</si>
  <si>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</si>
  <si>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</si>
  <si>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</si>
  <si>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</si>
  <si>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</si>
  <si>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</si>
  <si>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</si>
  <si>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</si>
  <si>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</si>
  <si>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</si>
  <si>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</si>
  <si>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</si>
  <si>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</si>
  <si>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</si>
  <si>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</si>
  <si>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</si>
  <si>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</si>
  <si>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</si>
  <si>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</si>
  <si>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</si>
  <si>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</si>
  <si>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</si>
  <si>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</si>
  <si>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</si>
  <si>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</si>
  <si>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</si>
  <si>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</si>
  <si>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</si>
  <si>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</si>
  <si>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</si>
  <si>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</si>
  <si>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</si>
  <si>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</si>
  <si>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</si>
  <si>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</si>
  <si>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</si>
  <si>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</si>
  <si>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</si>
  <si>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</si>
  <si>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</si>
  <si>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</si>
  <si>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</si>
  <si>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</si>
  <si>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</si>
  <si>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</si>
  <si>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</si>
  <si>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</si>
  <si>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</si>
  <si>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</si>
  <si>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</si>
  <si>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</si>
  <si>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</si>
  <si>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</si>
  <si>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</si>
  <si>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</si>
  <si>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</si>
  <si>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</si>
  <si>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</si>
  <si>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</si>
  <si>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</si>
  <si>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</si>
  <si>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</si>
  <si>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</si>
  <si>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</si>
  <si>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</si>
  <si>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</si>
  <si>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</si>
  <si>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</si>
  <si>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</si>
  <si>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</si>
  <si>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</si>
  <si>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</si>
  <si>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</si>
  <si>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</si>
  <si>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</si>
  <si>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</si>
  <si>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</si>
  <si>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</si>
  <si>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</si>
  <si>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</si>
  <si>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</si>
  <si>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</si>
  <si>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</si>
  <si>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</si>
  <si>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</si>
  <si>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</si>
  <si>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</si>
  <si>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</si>
  <si>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</si>
  <si>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</si>
  <si>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</si>
  <si>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</si>
  <si>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</si>
  <si>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</si>
  <si>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</si>
  <si>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</si>
  <si>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</si>
  <si>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</si>
  <si>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</si>
  <si>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</si>
  <si>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</si>
  <si>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</si>
  <si>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</si>
  <si>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</si>
  <si>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</si>
  <si>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</si>
  <si>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</si>
  <si>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</si>
  <si>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</si>
  <si>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</si>
  <si>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</si>
  <si>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</si>
  <si>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</si>
  <si>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</si>
  <si>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</si>
  <si>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</si>
  <si>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</si>
  <si>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</si>
  <si>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</si>
  <si>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</si>
  <si>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</si>
  <si>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</si>
  <si>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</si>
  <si>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</si>
  <si>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</si>
  <si>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</si>
  <si>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</si>
  <si>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</si>
  <si>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</si>
  <si>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</si>
  <si>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</si>
  <si>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</si>
  <si>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</si>
  <si>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</si>
  <si>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</si>
  <si>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</si>
  <si>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</si>
  <si>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</si>
  <si>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</si>
  <si>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</si>
  <si>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</si>
  <si>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</si>
  <si>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</si>
  <si>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</si>
  <si>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</si>
  <si>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</si>
  <si>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</si>
  <si>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</si>
  <si>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</si>
  <si>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</si>
  <si>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</si>
  <si>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</si>
  <si>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</si>
  <si>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</si>
  <si>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</si>
  <si>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</si>
  <si>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</si>
  <si>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</si>
  <si>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</si>
  <si>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</si>
  <si>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</si>
  <si>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</si>
  <si>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</si>
  <si>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</si>
  <si>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</si>
  <si>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</si>
  <si>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</si>
  <si>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</si>
  <si>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</si>
  <si>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</si>
  <si>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</si>
  <si>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</si>
  <si>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</si>
  <si>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</si>
  <si>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</si>
  <si>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</si>
  <si>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</si>
  <si>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</si>
  <si>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</si>
  <si>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</si>
  <si>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</si>
  <si>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</si>
  <si>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</si>
  <si>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</si>
  <si>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</si>
  <si>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</si>
  <si>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</si>
  <si>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</si>
  <si>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</si>
  <si>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</si>
  <si>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</si>
  <si>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</si>
  <si>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</si>
  <si>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</si>
  <si>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</si>
  <si>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</si>
  <si>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</si>
  <si>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</si>
  <si>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</si>
  <si>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</si>
  <si>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</si>
  <si>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</si>
  <si>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</si>
  <si>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</si>
  <si>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</si>
  <si>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</si>
  <si>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</si>
  <si>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</si>
  <si>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</si>
  <si>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</si>
  <si>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</si>
  <si>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</si>
  <si>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</si>
  <si>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</si>
  <si>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</si>
  <si>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</si>
  <si>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</si>
  <si>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</si>
  <si>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</si>
  <si>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</si>
  <si>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</si>
  <si>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</si>
  <si>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</si>
  <si>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</si>
  <si>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</si>
  <si>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</si>
  <si>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</si>
  <si>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</si>
  <si>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</si>
  <si>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</si>
  <si>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</si>
  <si>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</si>
  <si>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</si>
  <si>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</si>
  <si>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</si>
  <si>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</si>
  <si>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</si>
  <si>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</si>
  <si>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</si>
  <si>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</si>
  <si>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</si>
  <si>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</si>
  <si>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</si>
  <si>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</si>
  <si>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</si>
  <si>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</si>
  <si>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</si>
  <si>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</si>
  <si>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</si>
  <si>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</si>
  <si>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</si>
  <si>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</si>
  <si>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</si>
  <si>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</si>
  <si>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</si>
  <si>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</si>
  <si>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</si>
  <si>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</si>
  <si>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</si>
  <si>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</si>
  <si>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</si>
  <si>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</si>
  <si>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</si>
  <si>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</si>
  <si>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</si>
  <si>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</si>
  <si>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</si>
  <si>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</si>
  <si>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</si>
  <si>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</si>
  <si>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</si>
  <si>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</si>
  <si>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</si>
  <si>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</si>
  <si>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</si>
  <si>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</si>
  <si>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</si>
  <si>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</si>
  <si>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</si>
  <si>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</si>
  <si>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</si>
  <si>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</si>
  <si>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</si>
  <si>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</si>
  <si>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</si>
  <si>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</si>
  <si>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</si>
  <si>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</si>
  <si>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</si>
  <si>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</si>
  <si>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</si>
  <si>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</si>
  <si>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</si>
  <si>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</si>
  <si>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</si>
  <si>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</si>
  <si>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</si>
  <si>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</si>
  <si>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</si>
  <si>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</si>
  <si>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</si>
  <si>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</si>
  <si>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</si>
  <si>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</si>
  <si>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</si>
  <si>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</si>
  <si>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</si>
  <si>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</si>
  <si>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</si>
  <si>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</si>
  <si>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</si>
  <si>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</si>
  <si>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</si>
  <si>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</si>
  <si>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</si>
  <si>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</si>
  <si>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</si>
  <si>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</si>
  <si>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</si>
  <si>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</si>
  <si>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</si>
  <si>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</si>
  <si>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</si>
  <si>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</si>
  <si>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</si>
  <si>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</si>
  <si>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</si>
  <si>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</si>
  <si>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</si>
  <si>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</si>
  <si>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</si>
  <si>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</si>
  <si>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</si>
  <si>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</si>
  <si>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</si>
  <si>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</si>
  <si>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</si>
  <si>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</si>
  <si>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</si>
  <si>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</si>
  <si>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</si>
  <si>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</si>
  <si>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</si>
  <si>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</si>
  <si>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</si>
  <si>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</si>
  <si>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</si>
  <si>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</si>
  <si>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</si>
  <si>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</si>
  <si>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</si>
  <si>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</si>
  <si>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</si>
  <si>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</si>
  <si>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</si>
  <si>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</si>
  <si>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</si>
  <si>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</si>
  <si>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</si>
  <si>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</si>
  <si>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</si>
  <si>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</si>
  <si>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</si>
  <si>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</si>
  <si>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</si>
  <si>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</si>
  <si>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</si>
  <si>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</si>
  <si>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</si>
  <si>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</si>
  <si>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</si>
  <si>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</si>
  <si>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</si>
  <si>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</si>
  <si>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</si>
  <si>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</si>
  <si>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</si>
  <si>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</si>
  <si>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</si>
  <si>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</si>
  <si>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</si>
  <si>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</si>
  <si>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</si>
  <si>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</si>
  <si>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</si>
  <si>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</si>
  <si>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</si>
  <si>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</si>
  <si>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</si>
  <si>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</si>
  <si>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</si>
  <si>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</si>
  <si>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</si>
  <si>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</si>
  <si>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</si>
  <si>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</si>
  <si>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</si>
  <si>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</si>
  <si>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</si>
  <si>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</si>
  <si>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</si>
  <si>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</si>
  <si>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</si>
  <si>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</si>
  <si>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</si>
  <si>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</si>
  <si>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</si>
  <si>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</si>
  <si>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</si>
  <si>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</si>
  <si>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</si>
  <si>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</si>
  <si>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</si>
  <si>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</si>
  <si>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</si>
  <si>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</si>
  <si>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</si>
  <si>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</si>
  <si>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</si>
  <si>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</si>
  <si>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</si>
  <si>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</si>
  <si>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</si>
  <si>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</si>
  <si>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</si>
  <si>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</si>
  <si>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</si>
  <si>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</si>
  <si>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</si>
  <si>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</si>
  <si>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</si>
  <si>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</si>
  <si>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</si>
  <si>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</si>
  <si>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</si>
  <si>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</si>
  <si>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</si>
  <si>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</si>
  <si>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</si>
  <si>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</si>
  <si>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</si>
  <si>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</si>
  <si>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</si>
  <si>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</si>
  <si>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</si>
  <si>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</si>
  <si>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</si>
  <si>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</si>
  <si>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</si>
  <si>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</si>
  <si>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</si>
  <si>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</si>
  <si>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</si>
  <si>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</si>
  <si>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</si>
  <si>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</si>
  <si>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</si>
  <si>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</si>
  <si>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</si>
  <si>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</si>
  <si>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</si>
  <si>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</si>
  <si>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</si>
  <si>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</si>
  <si>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</si>
  <si>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</si>
  <si>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</si>
  <si>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</si>
  <si>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</si>
  <si>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</si>
  <si>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</si>
  <si>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</si>
  <si>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</si>
  <si>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</si>
  <si>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</si>
  <si>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</si>
  <si>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</si>
  <si>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</si>
  <si>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</si>
  <si>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</si>
  <si>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</si>
  <si>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</si>
  <si>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</si>
  <si>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</si>
  <si>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</si>
  <si>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</si>
  <si>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</si>
  <si>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</si>
  <si>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</si>
  <si>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</si>
  <si>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</si>
  <si>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</si>
  <si>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</si>
  <si>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</si>
  <si>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</si>
  <si>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</si>
  <si>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</si>
  <si>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</si>
  <si>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</si>
  <si>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</si>
  <si>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</si>
  <si>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</si>
  <si>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</si>
  <si>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</si>
  <si>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</si>
  <si>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</si>
  <si>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</si>
  <si>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</si>
  <si>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</si>
  <si>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</si>
  <si>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</si>
  <si>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</si>
  <si>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</si>
  <si>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</si>
  <si>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</si>
  <si>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</si>
  <si>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</si>
  <si>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</si>
  <si>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</si>
  <si>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</si>
  <si>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</si>
  <si>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</si>
  <si>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</si>
  <si>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</si>
  <si>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</si>
  <si>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</si>
  <si>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</si>
  <si>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</si>
  <si>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</si>
  <si>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</si>
  <si>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</si>
  <si>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</si>
  <si>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</si>
  <si>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</si>
  <si>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</si>
  <si>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</si>
  <si>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</si>
  <si>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</si>
  <si>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</si>
  <si>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</si>
  <si>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</si>
  <si>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</si>
  <si>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</si>
  <si>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</si>
  <si>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</si>
  <si>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</si>
  <si>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</si>
  <si>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</si>
  <si>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</si>
  <si>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</si>
  <si>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</si>
  <si>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</si>
  <si>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</si>
  <si>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</si>
  <si>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</si>
  <si>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</si>
  <si>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</si>
  <si>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</si>
  <si>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</si>
  <si>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</si>
  <si>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</si>
  <si>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</si>
  <si>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</si>
  <si>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</si>
  <si>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</si>
  <si>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</si>
  <si>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</si>
  <si>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</si>
  <si>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</si>
  <si>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</si>
  <si>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</si>
  <si>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</si>
  <si>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</si>
  <si>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</si>
  <si>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</si>
  <si>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</si>
  <si>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</si>
  <si>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</si>
  <si>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</si>
  <si>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</si>
  <si>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</si>
  <si>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</si>
  <si>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</si>
  <si>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</si>
  <si>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</si>
  <si>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</si>
  <si>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</si>
  <si>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</si>
  <si>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</si>
  <si>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</si>
  <si>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</si>
  <si>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</si>
  <si>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</si>
  <si>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</si>
  <si>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</si>
  <si>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</si>
  <si>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</si>
  <si>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</si>
  <si>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</si>
  <si>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</si>
  <si>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</si>
  <si>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</si>
  <si>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</si>
  <si>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</si>
  <si>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</si>
  <si>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</si>
  <si>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</si>
  <si>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</si>
  <si>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</si>
  <si>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</si>
  <si>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</si>
  <si>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</si>
  <si>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</si>
  <si>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</si>
  <si>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</si>
  <si>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</si>
  <si>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</si>
  <si>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</si>
  <si>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</si>
  <si>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</si>
  <si>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</si>
  <si>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</si>
  <si>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</si>
  <si>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</si>
  <si>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</si>
  <si>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</si>
  <si>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</si>
  <si>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</si>
  <si>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</si>
  <si>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</si>
  <si>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</si>
  <si>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</si>
  <si>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</si>
  <si>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</si>
  <si>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</si>
  <si>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</si>
  <si>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</si>
  <si>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</si>
  <si>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</si>
  <si>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</si>
  <si>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</si>
  <si>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</si>
  <si>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</si>
  <si>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</si>
  <si>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</si>
  <si>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</si>
  <si>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</si>
  <si>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</si>
  <si>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</si>
  <si>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</si>
  <si>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</si>
  <si>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</si>
  <si>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</si>
  <si>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</si>
  <si>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</si>
  <si>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</si>
  <si>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</si>
  <si>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</si>
  <si>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</si>
  <si>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</si>
  <si>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</si>
  <si>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</si>
  <si>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</si>
  <si>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</si>
  <si>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</si>
  <si>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</si>
  <si>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</si>
  <si>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</si>
  <si>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</si>
  <si>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</si>
  <si>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</si>
  <si>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</si>
  <si>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</si>
  <si>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</si>
  <si>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</si>
  <si>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</si>
  <si>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</si>
  <si>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</si>
  <si>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</si>
  <si>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</si>
  <si>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</si>
  <si>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</si>
  <si>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</si>
  <si>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</si>
  <si>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</si>
  <si>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</si>
  <si>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</si>
  <si>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</si>
  <si>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</si>
  <si>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</si>
  <si>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</si>
  <si>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</si>
  <si>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</si>
  <si>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</si>
  <si>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</si>
  <si>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</si>
  <si>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</si>
  <si>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</si>
  <si>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</si>
  <si>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</si>
  <si>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</si>
  <si>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</si>
  <si>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</si>
  <si>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</si>
  <si>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</si>
  <si>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</si>
  <si>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</si>
  <si>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</si>
  <si>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</si>
  <si>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</si>
  <si>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</si>
  <si>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</si>
  <si>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</si>
  <si>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</si>
  <si>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</si>
  <si>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</si>
  <si>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</si>
  <si>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</si>
  <si>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</si>
  <si>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</si>
  <si>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</si>
  <si>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</si>
  <si>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</si>
  <si>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</si>
  <si>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</si>
  <si>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</si>
  <si>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</si>
  <si>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</si>
  <si>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</si>
  <si>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</si>
  <si>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</si>
  <si>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</si>
  <si>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</si>
  <si>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</si>
  <si>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</si>
  <si>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</si>
  <si>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</si>
  <si>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</si>
  <si>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</si>
  <si>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</si>
  <si>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</si>
  <si>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</si>
  <si>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</si>
  <si>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</si>
  <si>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</si>
  <si>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</si>
  <si>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</si>
  <si>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</si>
  <si>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</si>
  <si>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</si>
  <si>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</si>
  <si>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</si>
  <si>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</si>
  <si>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</si>
  <si>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</si>
  <si>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</si>
  <si>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</si>
  <si>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</si>
  <si>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</si>
  <si>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</si>
  <si>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</si>
  <si>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</si>
  <si>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</si>
  <si>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</si>
  <si>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</si>
  <si>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</si>
  <si>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</si>
  <si>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</si>
  <si>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</si>
  <si>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</si>
  <si>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</si>
  <si>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</si>
  <si>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</si>
  <si>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</si>
  <si>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</si>
  <si>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</si>
  <si>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</si>
  <si>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</si>
  <si>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</si>
  <si>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</si>
  <si>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</si>
  <si>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</si>
  <si>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</si>
  <si>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</si>
  <si>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</si>
  <si>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</si>
  <si>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</si>
  <si>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</si>
  <si>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</si>
  <si>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</si>
  <si>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</si>
  <si>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</si>
  <si>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</si>
  <si>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</si>
  <si>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</si>
  <si>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</si>
  <si>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</si>
  <si>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</si>
  <si>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</si>
  <si>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</si>
  <si>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</si>
  <si>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</si>
  <si>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</si>
  <si>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</si>
  <si>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</si>
  <si>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</si>
  <si>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</si>
  <si>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</si>
  <si>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</si>
  <si>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</si>
  <si>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</si>
  <si>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</si>
  <si>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</si>
  <si>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</si>
  <si>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</si>
  <si>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</si>
  <si>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</si>
  <si>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</si>
  <si>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</si>
  <si>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</si>
  <si>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</si>
  <si>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</si>
  <si>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</si>
  <si>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</si>
  <si>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</si>
  <si>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</si>
  <si>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</si>
  <si>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</si>
  <si>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</si>
  <si>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</si>
  <si>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</si>
  <si>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</si>
  <si>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</si>
  <si>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</si>
  <si>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</si>
  <si>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</si>
  <si>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</si>
  <si>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</si>
  <si>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</si>
  <si>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</si>
  <si>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</si>
  <si>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</si>
  <si>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</si>
  <si>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</si>
  <si>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</si>
  <si>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</si>
  <si>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</si>
  <si>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</si>
  <si>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</si>
  <si>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</si>
  <si>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</si>
  <si>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</si>
  <si>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</si>
  <si>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</si>
  <si>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</si>
  <si>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</si>
  <si>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</si>
  <si>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</si>
  <si>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</si>
  <si>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</si>
  <si>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</si>
  <si>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</si>
  <si>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</si>
  <si>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</si>
  <si>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</si>
  <si>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</si>
  <si>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</si>
  <si>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</si>
  <si>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</si>
  <si>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</si>
  <si>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</si>
  <si>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</si>
  <si>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</si>
  <si>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</si>
  <si>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</si>
  <si>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</si>
  <si>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</si>
  <si>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</si>
  <si>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</si>
  <si>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</si>
  <si>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</si>
  <si>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</si>
  <si>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</si>
  <si>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</si>
  <si>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</si>
  <si>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</si>
  <si>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</si>
  <si>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</si>
  <si>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</si>
  <si>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</si>
  <si>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</si>
  <si>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</si>
  <si>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</si>
  <si>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</si>
  <si>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</si>
  <si>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</si>
  <si>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</si>
  <si>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</si>
  <si>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</si>
  <si>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</si>
  <si>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</si>
  <si>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</si>
  <si>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</si>
  <si>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</si>
  <si>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</si>
  <si>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</si>
  <si>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</si>
  <si>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</si>
  <si>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</si>
  <si>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</si>
  <si>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</si>
  <si>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</si>
  <si>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</si>
  <si>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</si>
  <si>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</si>
  <si>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</si>
  <si>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</si>
  <si>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</si>
  <si>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</si>
  <si>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</si>
  <si>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</si>
  <si>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</si>
  <si>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</si>
  <si>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</si>
  <si>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</si>
  <si>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</si>
  <si>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</si>
  <si>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</si>
  <si>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</si>
  <si>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</si>
  <si>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</si>
  <si>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</si>
  <si>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</si>
  <si>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</si>
  <si>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</si>
  <si>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</si>
  <si>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</si>
  <si>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</si>
  <si>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</si>
  <si>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</si>
  <si>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</si>
  <si>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</si>
  <si>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</si>
  <si>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</si>
  <si>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</si>
  <si>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</si>
  <si>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</si>
  <si>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</si>
  <si>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</si>
  <si>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</si>
  <si>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</si>
  <si>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</si>
  <si>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</si>
  <si>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</si>
  <si>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</si>
  <si>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</si>
  <si>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</si>
  <si>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</si>
  <si>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</si>
  <si>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</si>
  <si>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</si>
  <si>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</si>
  <si>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</si>
  <si>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</si>
  <si>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</si>
  <si>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</si>
  <si>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</si>
  <si>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</si>
  <si>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</si>
  <si>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</si>
  <si>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</si>
  <si>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</si>
  <si>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</si>
  <si>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</si>
  <si>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</si>
  <si>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</si>
  <si>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</si>
  <si>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</si>
  <si>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</si>
  <si>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</si>
  <si>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</si>
  <si>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</si>
  <si>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</si>
  <si>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</si>
  <si>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</si>
  <si>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</si>
  <si>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</si>
  <si>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</si>
  <si>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</si>
  <si>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</si>
  <si>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</si>
  <si>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</si>
  <si>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</si>
  <si>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</si>
  <si>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</si>
  <si>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</si>
  <si>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</si>
  <si>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</si>
  <si>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</si>
  <si>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</si>
  <si>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</si>
  <si>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</si>
  <si>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</si>
  <si>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</si>
  <si>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</si>
  <si>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</si>
  <si>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</si>
  <si>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</si>
  <si>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</si>
  <si>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</si>
  <si>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</si>
  <si>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</si>
  <si>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</si>
  <si>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</si>
  <si>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</si>
  <si>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</si>
  <si>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</si>
  <si>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</si>
  <si>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</si>
  <si>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</si>
  <si>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</si>
  <si>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</si>
  <si>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</si>
  <si>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</si>
  <si>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</si>
  <si>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</si>
  <si>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</si>
  <si>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</si>
  <si>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</si>
  <si>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</si>
  <si>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</si>
  <si>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</si>
  <si>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</si>
  <si>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</si>
  <si>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</si>
  <si>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</si>
  <si>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</si>
  <si>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</si>
  <si>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</si>
  <si>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</si>
  <si>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</si>
  <si>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</si>
  <si>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</si>
  <si>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</si>
  <si>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</si>
  <si>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</si>
  <si>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</si>
  <si>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</si>
  <si>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</si>
  <si>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</si>
  <si>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</si>
  <si>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</si>
  <si>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</si>
  <si>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</si>
  <si>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</si>
  <si>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</si>
  <si>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</si>
  <si>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</si>
  <si>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</si>
  <si>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</si>
  <si>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</si>
  <si>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</si>
  <si>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</si>
  <si>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</si>
  <si>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</si>
  <si>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</si>
  <si>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</si>
  <si>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</si>
  <si>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</si>
  <si>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</si>
  <si>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</si>
  <si>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</si>
  <si>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</si>
  <si>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</si>
  <si>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</si>
  <si>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</si>
  <si>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</si>
  <si>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</si>
  <si>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</si>
  <si>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</si>
  <si>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</si>
  <si>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</si>
  <si>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</si>
  <si>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</si>
  <si>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</si>
  <si>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</si>
  <si>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</si>
  <si>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</si>
  <si>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</si>
  <si>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</si>
  <si>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</si>
  <si>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</si>
  <si>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</si>
  <si>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</si>
  <si>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</si>
  <si>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</si>
  <si>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</si>
  <si>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</si>
  <si>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</si>
  <si>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</si>
  <si>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</si>
  <si>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</si>
  <si>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</si>
  <si>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</si>
  <si>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</si>
  <si>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</si>
  <si>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</si>
  <si>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</si>
  <si>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</si>
  <si>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</si>
  <si>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</si>
  <si>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</si>
  <si>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</si>
  <si>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</si>
  <si>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</si>
  <si>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</si>
  <si>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</si>
  <si>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</si>
  <si>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</si>
  <si>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</si>
  <si>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</si>
  <si>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</si>
  <si>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</si>
  <si>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</si>
  <si>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</si>
  <si>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</si>
  <si>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</si>
  <si>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</si>
  <si>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</si>
  <si>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</si>
  <si>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</si>
  <si>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</si>
  <si>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</si>
  <si>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</si>
  <si>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</si>
  <si>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</si>
  <si>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</si>
  <si>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</si>
  <si>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</si>
  <si>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</si>
  <si>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</si>
  <si>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</si>
  <si>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</si>
  <si>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</si>
  <si>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</si>
  <si>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</si>
  <si>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</si>
  <si>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</si>
  <si>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</si>
  <si>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</si>
  <si>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</si>
  <si>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</si>
  <si>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</si>
  <si>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</si>
  <si>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</si>
  <si>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</si>
  <si>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</si>
  <si>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</si>
  <si>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</si>
  <si>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</si>
  <si>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</si>
  <si>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</si>
  <si>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</si>
  <si>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</si>
  <si>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</si>
  <si>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</si>
  <si>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</si>
  <si>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</si>
  <si>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</si>
  <si>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</si>
  <si>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</si>
  <si>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</si>
  <si>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</si>
  <si>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</si>
  <si>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</si>
  <si>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</si>
  <si>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</si>
  <si>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</si>
  <si>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</si>
  <si>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</si>
  <si>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</si>
  <si>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</si>
  <si>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</si>
  <si>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</si>
  <si>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</si>
  <si>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</si>
  <si>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</si>
  <si>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</si>
  <si>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</si>
  <si>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</si>
  <si>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</si>
  <si>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</si>
  <si>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</si>
  <si>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</si>
  <si>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</si>
  <si>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</si>
  <si>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</si>
  <si>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</si>
  <si>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</si>
  <si>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</si>
  <si>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</si>
  <si>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</si>
  <si>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</si>
  <si>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</si>
  <si>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</si>
  <si>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</si>
  <si>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</si>
  <si>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</si>
  <si>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</si>
  <si>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</si>
  <si>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</si>
  <si>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</si>
  <si>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</si>
  <si>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</si>
  <si>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</si>
  <si>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</si>
  <si>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</si>
  <si>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</si>
  <si>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</si>
  <si>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</si>
  <si>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</si>
  <si>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</si>
  <si>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</si>
  <si>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</si>
  <si>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</si>
  <si>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</si>
  <si>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</si>
  <si>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</si>
  <si>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</si>
  <si>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</si>
  <si>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</si>
  <si>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</si>
  <si>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</si>
  <si>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</si>
  <si>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</si>
  <si>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</si>
  <si>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</si>
  <si>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</si>
  <si>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</si>
  <si>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</si>
  <si>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</si>
  <si>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</si>
  <si>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</si>
  <si>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</si>
  <si>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</si>
  <si>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</si>
  <si>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</si>
  <si>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</si>
  <si>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</si>
  <si>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</si>
  <si>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</si>
  <si>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</si>
  <si>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</si>
  <si>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</si>
  <si>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</si>
  <si>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</si>
  <si>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</si>
  <si>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</si>
  <si>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</si>
  <si>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</si>
  <si>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</si>
  <si>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</si>
  <si>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</si>
  <si>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</si>
  <si>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</si>
  <si>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</si>
  <si>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</si>
  <si>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</si>
  <si>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</si>
  <si>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</si>
  <si>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</si>
  <si>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</si>
  <si>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</si>
  <si>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</si>
  <si>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</si>
  <si>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</si>
  <si>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</si>
  <si>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</si>
  <si>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</si>
  <si>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</si>
  <si>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</si>
  <si>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</si>
  <si>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</si>
  <si>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</si>
  <si>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</si>
  <si>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</si>
  <si>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</si>
  <si>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</si>
  <si>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</si>
  <si>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</si>
  <si>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</si>
  <si>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</si>
  <si>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</si>
  <si>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</si>
  <si>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</si>
  <si>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</si>
  <si>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</si>
  <si>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</si>
  <si>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</si>
  <si>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</si>
  <si>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</si>
  <si>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</si>
  <si>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</si>
  <si>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</si>
  <si>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</si>
  <si>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</si>
  <si>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</si>
  <si>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</si>
  <si>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</si>
  <si>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</si>
  <si>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</si>
  <si>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</si>
  <si>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</si>
  <si>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</si>
  <si>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</si>
  <si>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</si>
  <si>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</si>
  <si>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</si>
  <si>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</si>
  <si>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</si>
  <si>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</si>
  <si>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</si>
  <si>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</si>
  <si>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</si>
  <si>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</si>
  <si>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</si>
  <si>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</si>
  <si>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</si>
  <si>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</si>
  <si>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</si>
  <si>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</si>
  <si>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</si>
  <si>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</si>
  <si>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</si>
  <si>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</si>
  <si>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</si>
  <si>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</si>
  <si>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</si>
  <si>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</si>
  <si>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</si>
  <si>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</si>
  <si>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</si>
  <si>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</si>
  <si>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</si>
  <si>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</si>
  <si>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</si>
  <si>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</si>
  <si>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</si>
  <si>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</si>
  <si>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</si>
  <si>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</si>
  <si>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</si>
  <si>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</si>
  <si>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</si>
  <si>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</si>
  <si>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</si>
  <si>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</si>
  <si>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</si>
  <si>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</si>
  <si>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</si>
  <si>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</si>
  <si>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</si>
  <si>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</si>
  <si>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</si>
  <si>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</si>
  <si>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</si>
  <si>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</si>
  <si>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</si>
  <si>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</si>
  <si>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</si>
  <si>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</si>
  <si>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</si>
  <si>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</si>
  <si>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</si>
  <si>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</si>
  <si>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</si>
  <si>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</si>
  <si>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</si>
  <si>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</si>
  <si>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</si>
  <si>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</si>
  <si>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</si>
  <si>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</si>
  <si>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</si>
  <si>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</si>
  <si>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</si>
  <si>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</si>
  <si>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</si>
  <si>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</si>
  <si>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</si>
  <si>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</si>
  <si>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</si>
  <si>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</si>
  <si>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</si>
  <si>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</si>
  <si>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</si>
  <si>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</si>
  <si>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</si>
  <si>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</si>
  <si>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</si>
  <si>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</si>
  <si>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</si>
  <si>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</si>
  <si>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</si>
  <si>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</si>
  <si>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</si>
  <si>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</si>
  <si>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</si>
  <si>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</si>
  <si>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</si>
  <si>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</si>
  <si>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</si>
  <si>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</si>
  <si>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</si>
  <si>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</si>
  <si>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</si>
  <si>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</si>
  <si>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</si>
  <si>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</si>
  <si>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</si>
  <si>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</si>
  <si>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</si>
  <si>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</si>
  <si>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</si>
  <si>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</si>
  <si>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</si>
  <si>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</si>
  <si>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</si>
  <si>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</si>
  <si>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</si>
  <si>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</si>
  <si>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</si>
  <si>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</si>
  <si>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</si>
  <si>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</si>
  <si>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</si>
  <si>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</si>
  <si>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</si>
  <si>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</si>
  <si>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</si>
  <si>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</si>
  <si>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</si>
  <si>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</si>
  <si>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</si>
  <si>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</si>
  <si>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</si>
  <si>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</si>
  <si>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</si>
  <si>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</si>
  <si>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</si>
  <si>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</si>
  <si>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</si>
  <si>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</si>
  <si>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</si>
  <si>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</si>
  <si>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</si>
  <si>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</si>
  <si>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</si>
  <si>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</si>
  <si>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</si>
  <si>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</si>
  <si>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</si>
  <si>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</si>
  <si>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</si>
  <si>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</si>
  <si>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</si>
  <si>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</si>
  <si>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</si>
  <si>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</si>
  <si>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</si>
  <si>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</si>
  <si>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</si>
  <si>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</si>
  <si>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</si>
  <si>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</si>
  <si>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</si>
  <si>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</si>
  <si>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</si>
  <si>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</si>
  <si>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</si>
  <si>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</si>
  <si>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</si>
  <si>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</si>
  <si>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</si>
  <si>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</si>
  <si>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</si>
  <si>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</si>
  <si>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</si>
  <si>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</si>
  <si>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</si>
  <si>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</si>
  <si>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</si>
  <si>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</si>
  <si>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</si>
  <si>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</si>
  <si>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</si>
  <si>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</si>
  <si>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</si>
  <si>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</si>
  <si>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</si>
  <si>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</si>
  <si>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</si>
  <si>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</si>
  <si>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</si>
  <si>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</si>
  <si>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</si>
  <si>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</si>
  <si>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</si>
  <si>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</si>
  <si>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</si>
  <si>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</si>
  <si>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</si>
  <si>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</si>
  <si>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</si>
  <si>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</si>
  <si>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</si>
  <si>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</si>
  <si>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</si>
  <si>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</si>
  <si>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</si>
  <si>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</si>
  <si>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</si>
  <si>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</si>
  <si>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</si>
  <si>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</si>
  <si>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</si>
  <si>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</si>
  <si>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</si>
  <si>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</si>
  <si>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</si>
  <si>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</si>
  <si>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</si>
  <si>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</si>
  <si>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</si>
  <si>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</si>
  <si>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</si>
  <si>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</si>
  <si>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</si>
  <si>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</si>
  <si>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</si>
  <si>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</si>
  <si>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</si>
  <si>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</si>
  <si>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</si>
  <si>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</si>
  <si>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</si>
  <si>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</si>
  <si>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</si>
  <si>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</si>
  <si>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</si>
  <si>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</si>
  <si>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</si>
  <si>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</si>
  <si>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</si>
  <si>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</si>
  <si>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</si>
  <si>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</si>
  <si>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</si>
  <si>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</si>
  <si>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</si>
  <si>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</si>
  <si>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</si>
  <si>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</si>
  <si>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</si>
  <si>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</si>
  <si>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</si>
  <si>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</si>
  <si>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</si>
  <si>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</si>
  <si>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</si>
  <si>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</si>
  <si>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</si>
  <si>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</si>
  <si>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</si>
  <si>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</si>
  <si>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</si>
  <si>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</si>
  <si>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</si>
  <si>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</si>
  <si>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</si>
  <si>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</si>
  <si>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</si>
  <si>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</si>
  <si>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</si>
  <si>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</si>
  <si>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</si>
  <si>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</si>
  <si>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</si>
  <si>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</si>
  <si>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</si>
  <si>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</si>
  <si>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</si>
  <si>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</si>
  <si>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</si>
  <si>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</si>
  <si>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</si>
  <si>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</si>
  <si>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</si>
  <si>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</si>
  <si>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</si>
  <si>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</si>
  <si>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</si>
  <si>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</si>
  <si>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</si>
  <si>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</si>
  <si>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</si>
  <si>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</si>
  <si>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</si>
  <si>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</si>
  <si>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</si>
  <si>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</si>
  <si>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</si>
  <si>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</si>
  <si>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</si>
  <si>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</si>
  <si>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</si>
  <si>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</si>
  <si>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</si>
  <si>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</si>
  <si>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</si>
  <si>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</si>
  <si>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</si>
  <si>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</si>
  <si>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</si>
  <si>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</si>
  <si>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</si>
  <si>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</si>
  <si>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</si>
  <si>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</si>
  <si>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</si>
  <si>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</si>
  <si>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</si>
  <si>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</si>
  <si>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</si>
  <si>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</si>
  <si>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</si>
  <si>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</si>
  <si>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</si>
  <si>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</si>
  <si>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</si>
  <si>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</si>
  <si>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</si>
  <si>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</si>
  <si>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</si>
  <si>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</si>
  <si>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</si>
  <si>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</si>
  <si>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</si>
  <si>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</si>
  <si>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</si>
  <si>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</si>
  <si>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</si>
  <si>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</si>
  <si>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</si>
  <si>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</si>
  <si>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</si>
  <si>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</si>
  <si>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</si>
  <si>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</si>
  <si>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</si>
  <si>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</si>
  <si>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</si>
  <si>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</si>
  <si>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</si>
  <si>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</si>
  <si>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</si>
  <si>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</si>
  <si>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</si>
  <si>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</si>
  <si>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</si>
  <si>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</si>
  <si>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</si>
  <si>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</si>
  <si>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</si>
  <si>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</si>
  <si>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</si>
  <si>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</si>
  <si>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</si>
  <si>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</si>
  <si>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</si>
  <si>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</si>
  <si>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</si>
  <si>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</si>
  <si>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</si>
  <si>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</si>
  <si>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</si>
  <si>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</si>
  <si>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</si>
  <si>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</si>
  <si>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</si>
  <si>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</si>
  <si>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</si>
  <si>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</si>
  <si>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</si>
  <si>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</si>
  <si>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</si>
  <si>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</si>
  <si>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</si>
  <si>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</si>
  <si>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</si>
  <si>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</si>
  <si>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</si>
  <si>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</si>
  <si>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</si>
  <si>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</si>
  <si>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</si>
  <si>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</si>
  <si>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</si>
  <si>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</si>
  <si>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</si>
  <si>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</si>
  <si>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</si>
  <si>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</si>
  <si>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</si>
  <si>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</si>
  <si>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</si>
  <si>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</si>
  <si>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</si>
  <si>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</si>
  <si>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</si>
  <si>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</si>
  <si>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</si>
  <si>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</si>
  <si>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</si>
  <si>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</si>
  <si>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</si>
  <si>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</si>
  <si>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</si>
  <si>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</si>
  <si>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</si>
  <si>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</si>
  <si>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</si>
  <si>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</si>
  <si>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</si>
  <si>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</si>
  <si>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</si>
  <si>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</si>
  <si>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</si>
  <si>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</si>
  <si>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</si>
  <si>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</si>
  <si>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</si>
  <si>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</si>
  <si>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</si>
  <si>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</si>
  <si>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</si>
  <si>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</si>
  <si>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</si>
  <si>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</si>
  <si>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</si>
  <si>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</si>
  <si>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</si>
  <si>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</si>
  <si>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</si>
  <si>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</si>
  <si>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</si>
  <si>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</si>
  <si>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</si>
  <si>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</si>
  <si>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</si>
  <si>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</si>
  <si>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</si>
  <si>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</si>
  <si>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</si>
  <si>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</si>
  <si>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</si>
  <si>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</si>
  <si>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</si>
  <si>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</si>
  <si>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</si>
  <si>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</si>
  <si>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</si>
  <si>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</si>
  <si>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</si>
  <si>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</si>
  <si>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</si>
  <si>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</si>
  <si>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</si>
  <si>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</si>
  <si>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</si>
  <si>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</si>
  <si>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</si>
  <si>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</si>
  <si>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</si>
  <si>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</si>
  <si>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</si>
  <si>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</si>
  <si>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</si>
  <si>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</si>
  <si>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</si>
  <si>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</si>
  <si>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</si>
  <si>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</si>
  <si>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</si>
  <si>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</si>
  <si>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</si>
  <si>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</si>
  <si>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</si>
  <si>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</si>
  <si>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</si>
  <si>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</si>
  <si>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</si>
  <si>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</si>
  <si>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</si>
  <si>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</si>
  <si>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</si>
  <si>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</si>
  <si>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</si>
  <si>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</si>
  <si>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</si>
  <si>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</si>
  <si>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</si>
  <si>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</si>
  <si>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</si>
  <si>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</si>
  <si>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</si>
  <si>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</si>
  <si>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</si>
  <si>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</si>
  <si>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</si>
  <si>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</si>
  <si>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</si>
  <si>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</si>
  <si>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</si>
  <si>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</si>
  <si>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</si>
  <si>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</si>
  <si>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</si>
  <si>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</si>
  <si>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</si>
  <si>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</si>
  <si>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</si>
  <si>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</si>
  <si>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</si>
  <si>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</si>
  <si>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</si>
  <si>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</si>
  <si>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</si>
  <si>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</si>
  <si>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</si>
  <si>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</si>
  <si>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</si>
  <si>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</si>
  <si>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</si>
  <si>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</si>
  <si>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</si>
  <si>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</si>
  <si>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</si>
  <si>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</si>
  <si>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</si>
  <si>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</si>
  <si>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</si>
  <si>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</si>
  <si>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</si>
  <si>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</si>
  <si>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</si>
  <si>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</si>
  <si>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</si>
  <si>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</si>
  <si>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</si>
  <si>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</si>
  <si>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</si>
  <si>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</si>
  <si>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</si>
  <si>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</si>
  <si>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</si>
  <si>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</si>
  <si>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</si>
  <si>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</si>
  <si>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</si>
  <si>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</si>
  <si>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</si>
  <si>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</si>
  <si>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</si>
  <si>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</si>
  <si>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</si>
  <si>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</si>
  <si>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</si>
  <si>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</si>
  <si>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</si>
  <si>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</si>
  <si>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</si>
  <si>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</si>
  <si>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</si>
  <si>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</si>
  <si>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</si>
  <si>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</si>
  <si>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</si>
  <si>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</si>
  <si>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</si>
  <si>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</si>
  <si>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</si>
  <si>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</si>
  <si>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</si>
  <si>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</si>
  <si>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</si>
  <si>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</si>
  <si>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</si>
  <si>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</si>
  <si>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</si>
  <si>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</si>
  <si>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</si>
  <si>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</si>
  <si>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</si>
  <si>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</si>
  <si>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</si>
  <si>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</si>
  <si>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</si>
  <si>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</si>
  <si>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</si>
  <si>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</si>
  <si>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</si>
  <si>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</si>
  <si>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</si>
  <si>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</si>
  <si>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</si>
  <si>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</si>
  <si>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</si>
  <si>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</si>
  <si>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</si>
  <si>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</si>
  <si>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</si>
  <si>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</si>
  <si>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</si>
  <si>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</si>
  <si>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</si>
  <si>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</si>
  <si>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</si>
  <si>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</si>
  <si>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</si>
  <si>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</si>
  <si>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</si>
  <si>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</si>
  <si>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</si>
  <si>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</si>
  <si>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</si>
  <si>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</si>
  <si>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</si>
  <si>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</si>
  <si>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</si>
  <si>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</si>
  <si>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</si>
  <si>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</si>
  <si>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</si>
  <si>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</si>
  <si>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</si>
  <si>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</si>
  <si>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</si>
  <si>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</si>
  <si>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</si>
  <si>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</si>
  <si>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</si>
  <si>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</si>
  <si>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</si>
  <si>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</si>
  <si>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</si>
  <si>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</si>
  <si>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</si>
  <si>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</si>
  <si>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</si>
  <si>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</si>
  <si>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</si>
  <si>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</si>
  <si>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</si>
  <si>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</si>
  <si>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</si>
  <si>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</si>
  <si>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</si>
  <si>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</si>
  <si>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</si>
  <si>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</si>
  <si>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</si>
  <si>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</si>
  <si>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</si>
  <si>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</si>
  <si>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</si>
  <si>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</si>
  <si>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</si>
  <si>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</si>
  <si>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</si>
  <si>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</si>
  <si>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</si>
  <si>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</si>
  <si>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</si>
  <si>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</si>
  <si>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</si>
  <si>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</si>
  <si>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</si>
  <si>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</si>
  <si>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</si>
  <si>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</si>
  <si>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</si>
  <si>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</si>
  <si>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</si>
  <si>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</si>
  <si>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</si>
  <si>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</si>
  <si>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</si>
  <si>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</si>
  <si>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</si>
  <si>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</si>
  <si>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</si>
  <si>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</si>
  <si>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</si>
  <si>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</si>
  <si>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</si>
  <si>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</si>
  <si>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</si>
  <si>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</si>
  <si>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</si>
  <si>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</si>
  <si>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</si>
  <si>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</si>
  <si>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</si>
  <si>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</si>
  <si>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</si>
  <si>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</si>
  <si>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</si>
  <si>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</si>
  <si>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</si>
  <si>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</si>
  <si>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</si>
  <si>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</si>
  <si>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</si>
  <si>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</si>
  <si>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</si>
  <si>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</si>
  <si>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</si>
  <si>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</si>
  <si>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</si>
  <si>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</si>
  <si>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</si>
  <si>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</si>
  <si>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</si>
  <si>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</si>
  <si>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</si>
  <si>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</si>
  <si>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</si>
  <si>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</si>
  <si>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</si>
  <si>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</si>
  <si>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</si>
  <si>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</si>
  <si>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</si>
  <si>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</si>
  <si>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</si>
  <si>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</si>
  <si>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</si>
  <si>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</si>
  <si>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</si>
  <si>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</si>
  <si>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</si>
  <si>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</si>
  <si>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</si>
  <si>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</si>
  <si>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</si>
  <si>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</si>
  <si>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</si>
  <si>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</si>
  <si>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</si>
  <si>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</si>
  <si>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</si>
  <si>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</si>
  <si>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</si>
  <si>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</si>
  <si>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</si>
  <si>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</si>
  <si>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</si>
  <si>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</si>
  <si>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</si>
  <si>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</si>
  <si>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</si>
  <si>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</si>
  <si>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</si>
  <si>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</si>
  <si>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</si>
  <si>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</si>
  <si>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</si>
  <si>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</si>
  <si>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</si>
  <si>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</si>
  <si>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</si>
  <si>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</si>
  <si>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</si>
  <si>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</si>
  <si>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</si>
  <si>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</si>
  <si>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</si>
  <si>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</si>
  <si>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</si>
  <si>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</si>
  <si>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</si>
  <si>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</si>
  <si>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</si>
  <si>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</si>
  <si>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</si>
  <si>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</si>
  <si>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</si>
  <si>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</si>
  <si>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</si>
  <si>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</si>
  <si>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</si>
  <si>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</si>
  <si>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</si>
  <si>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</si>
  <si>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</si>
  <si>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</si>
  <si>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</si>
  <si>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</si>
  <si>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</si>
  <si>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</si>
  <si>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</si>
  <si>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</si>
  <si>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</si>
  <si>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</si>
  <si>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</si>
  <si>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</si>
  <si>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</si>
  <si>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</si>
  <si>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</si>
  <si>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</si>
  <si>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</si>
  <si>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</si>
  <si>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</si>
  <si>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</si>
  <si>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</si>
  <si>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</si>
  <si>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</si>
  <si>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</si>
  <si>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</si>
  <si>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</si>
  <si>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</si>
  <si>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</si>
  <si>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</si>
  <si>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</si>
  <si>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</si>
  <si>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</si>
  <si>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</si>
  <si>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</si>
  <si>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</si>
  <si>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</si>
  <si>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</si>
  <si>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</si>
  <si>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</si>
  <si>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</si>
  <si>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</si>
  <si>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</si>
  <si>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</si>
  <si>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</si>
  <si>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</si>
  <si>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</si>
  <si>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</si>
  <si>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</si>
  <si>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</si>
  <si>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</si>
  <si>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</si>
  <si>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</si>
  <si>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</si>
  <si>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</si>
  <si>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</si>
  <si>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</si>
  <si>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</si>
  <si>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</si>
  <si>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</si>
  <si>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</si>
  <si>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</si>
  <si>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</si>
  <si>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</si>
  <si>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</si>
  <si>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</si>
  <si>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</si>
  <si>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</si>
  <si>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</si>
  <si>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</si>
  <si>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</si>
  <si>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</si>
  <si>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</si>
  <si>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</si>
  <si>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</si>
  <si>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</si>
  <si>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</si>
  <si>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</si>
  <si>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</si>
  <si>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</si>
  <si>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</si>
  <si>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</si>
  <si>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</si>
  <si>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</si>
  <si>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</si>
  <si>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</si>
  <si>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</si>
  <si>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</si>
  <si>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</si>
  <si>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</si>
  <si>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</si>
  <si>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</si>
  <si>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</si>
  <si>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</si>
  <si>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</si>
  <si>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</si>
  <si>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</si>
  <si>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</si>
  <si>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</si>
  <si>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</si>
  <si>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</si>
  <si>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</si>
  <si>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</si>
  <si>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</si>
  <si>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</si>
  <si>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</si>
  <si>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</si>
  <si>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</si>
  <si>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</si>
  <si>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</si>
  <si>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</si>
  <si>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</si>
  <si>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</si>
  <si>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</si>
  <si>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</si>
  <si>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</si>
  <si>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</si>
  <si>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</si>
  <si>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</si>
  <si>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</si>
  <si>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</si>
  <si>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</si>
  <si>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</si>
  <si>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</si>
  <si>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</si>
  <si>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</si>
  <si>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</si>
  <si>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</si>
  <si>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</si>
  <si>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</si>
  <si>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</si>
  <si>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</si>
  <si>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</si>
  <si>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</si>
  <si>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</si>
  <si>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</si>
  <si>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</si>
  <si>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</si>
  <si>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</si>
  <si>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</si>
  <si>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</si>
  <si>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</si>
  <si>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</si>
  <si>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</si>
  <si>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</si>
  <si>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</si>
  <si>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</si>
  <si>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</si>
  <si>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</si>
  <si>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</si>
  <si>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</si>
  <si>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</si>
  <si>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</si>
  <si>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</si>
  <si>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</si>
  <si>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</si>
  <si>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</si>
  <si>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</si>
  <si>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</si>
  <si>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</si>
  <si>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</si>
  <si>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</si>
  <si>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</si>
  <si>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</si>
  <si>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</si>
  <si>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</si>
  <si>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</si>
  <si>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</si>
  <si>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</si>
  <si>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</si>
  <si>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</si>
  <si>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</si>
  <si>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</si>
  <si>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</si>
  <si>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</si>
  <si>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</si>
  <si>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</si>
  <si>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</si>
  <si>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</si>
  <si>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</si>
  <si>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</si>
  <si>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</si>
  <si>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</si>
  <si>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</si>
  <si>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</si>
  <si>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</si>
  <si>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</si>
  <si>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</si>
  <si>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</si>
  <si>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</si>
  <si>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</si>
  <si>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</si>
  <si>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</si>
  <si>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</si>
  <si>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</si>
  <si>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</si>
  <si>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</si>
  <si>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</si>
  <si>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</si>
  <si>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</si>
  <si>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</si>
  <si>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</si>
  <si>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</si>
  <si>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</si>
  <si>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</si>
  <si>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</si>
  <si>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</si>
  <si>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</si>
  <si>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</si>
  <si>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</si>
  <si>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</si>
  <si>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</si>
  <si>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</si>
  <si>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</si>
  <si>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</si>
  <si>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</si>
  <si>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</si>
  <si>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</si>
  <si>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</si>
  <si>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</si>
  <si>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</si>
  <si>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</si>
  <si>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</si>
  <si>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</si>
  <si>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</si>
  <si>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</si>
  <si>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</si>
  <si>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</si>
  <si>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</si>
  <si>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</si>
  <si>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</si>
  <si>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</si>
  <si>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</si>
  <si>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</si>
  <si>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</si>
  <si>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</si>
  <si>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</si>
  <si>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</si>
  <si>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</si>
  <si>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</si>
  <si>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</si>
  <si>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</si>
  <si>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</si>
  <si>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</si>
  <si>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</si>
  <si>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</si>
  <si>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</si>
  <si>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</si>
  <si>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</si>
  <si>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</si>
  <si>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</si>
  <si>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</si>
  <si>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</si>
  <si>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</si>
  <si>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</si>
  <si>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</si>
  <si>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</si>
  <si>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</si>
  <si>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</si>
  <si>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</si>
  <si>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</si>
  <si>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</si>
  <si>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</si>
  <si>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</si>
  <si>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</si>
  <si>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</si>
  <si>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</si>
  <si>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</si>
  <si>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</si>
  <si>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</si>
  <si>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</si>
  <si>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</si>
  <si>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</si>
  <si>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</si>
  <si>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</si>
  <si>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</si>
  <si>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</si>
  <si>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</si>
  <si>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</si>
  <si>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</si>
  <si>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</si>
  <si>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</si>
  <si>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</si>
  <si>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</si>
  <si>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</si>
  <si>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</si>
  <si>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</si>
  <si>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</si>
  <si>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</si>
  <si>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</si>
  <si>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</si>
  <si>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</si>
  <si>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</si>
  <si>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</si>
  <si>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</si>
  <si>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</si>
  <si>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</si>
  <si>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</si>
  <si>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</si>
  <si>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</si>
  <si>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</si>
  <si>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</si>
  <si>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</si>
  <si>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</si>
  <si>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</si>
  <si>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</si>
  <si>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</si>
  <si>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</si>
  <si>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</si>
  <si>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</si>
  <si>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</si>
  <si>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</si>
  <si>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</si>
  <si>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</si>
  <si>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</si>
  <si>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</si>
  <si>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</si>
  <si>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</si>
  <si>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</si>
  <si>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</si>
  <si>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</si>
  <si>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</si>
  <si>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</si>
  <si>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</si>
  <si>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</si>
  <si>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</si>
  <si>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</si>
  <si>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</si>
  <si>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</si>
  <si>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</si>
  <si>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</si>
  <si>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</si>
  <si>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</si>
  <si>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</si>
  <si>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</si>
  <si>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</si>
  <si>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</si>
  <si>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</si>
  <si>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</si>
  <si>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</si>
  <si>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</si>
  <si>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</si>
  <si>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</si>
  <si>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</si>
  <si>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</si>
  <si>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</si>
  <si>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</si>
  <si>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</si>
  <si>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</si>
  <si>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</si>
  <si>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</si>
  <si>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</si>
  <si>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</si>
  <si>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</si>
  <si>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</si>
  <si>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</si>
  <si>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</si>
  <si>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</si>
  <si>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</si>
  <si>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</si>
  <si>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</si>
  <si>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</si>
  <si>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</si>
  <si>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</si>
  <si>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</si>
  <si>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</si>
  <si>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</si>
  <si>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</si>
  <si>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</si>
  <si>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</si>
  <si>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</si>
  <si>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</si>
  <si>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</si>
  <si>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</si>
  <si>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</si>
  <si>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</si>
  <si>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</si>
  <si>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</si>
  <si>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</si>
  <si>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</si>
  <si>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</si>
  <si>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</si>
  <si>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</si>
  <si>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</si>
  <si>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</si>
  <si>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</si>
  <si>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</si>
  <si>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</si>
  <si>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</si>
  <si>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</si>
  <si>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</si>
  <si>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</si>
  <si>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</si>
  <si>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</si>
  <si>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</si>
  <si>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</si>
  <si>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</si>
  <si>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</si>
  <si>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</si>
  <si>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</si>
  <si>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</si>
  <si>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</si>
  <si>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</si>
  <si>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</si>
  <si>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</si>
  <si>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</si>
  <si>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</si>
  <si>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</si>
  <si>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</si>
  <si>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</si>
  <si>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</si>
  <si>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</si>
  <si>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</si>
  <si>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</si>
  <si>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</si>
  <si>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</si>
  <si>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</si>
  <si>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</si>
  <si>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</si>
  <si>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</si>
  <si>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</si>
  <si>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</si>
  <si>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</si>
  <si>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</si>
  <si>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</si>
  <si>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</si>
  <si>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</si>
  <si>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</si>
  <si>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</si>
  <si>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</si>
  <si>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</si>
  <si>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</si>
  <si>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</si>
  <si>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</si>
  <si>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</si>
  <si>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</si>
  <si>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</si>
  <si>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</si>
  <si>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</si>
  <si>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</si>
  <si>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</si>
  <si>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</si>
  <si>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</si>
  <si>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</si>
  <si>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</si>
  <si>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</si>
  <si>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</si>
  <si>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</si>
  <si>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</si>
  <si>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</si>
  <si>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</si>
  <si>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</si>
  <si>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</si>
  <si>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</si>
  <si>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</si>
  <si>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</si>
  <si>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</si>
  <si>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</si>
  <si>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</si>
  <si>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</si>
  <si>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</si>
  <si>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</si>
  <si>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</si>
  <si>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</si>
  <si>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</si>
  <si>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</si>
  <si>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</si>
  <si>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</si>
  <si>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</si>
  <si>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</si>
  <si>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</si>
  <si>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</si>
  <si>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</si>
  <si>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</si>
  <si>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</si>
  <si>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</si>
  <si>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</si>
  <si>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</si>
  <si>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</si>
  <si>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</si>
  <si>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</si>
  <si>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</si>
  <si>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</si>
  <si>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</si>
  <si>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</si>
  <si>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</si>
  <si>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</si>
  <si>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</si>
  <si>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</si>
  <si>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</si>
  <si>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</si>
  <si>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</si>
  <si>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</si>
  <si>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</si>
  <si>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</si>
  <si>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</si>
  <si>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</si>
  <si>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</si>
  <si>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</si>
  <si>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</si>
  <si>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</si>
  <si>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</si>
  <si>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</si>
  <si>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</si>
  <si>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</si>
  <si>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</si>
  <si>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</si>
  <si>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</si>
  <si>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</si>
  <si>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</si>
  <si>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</si>
  <si>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</si>
  <si>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</si>
  <si>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</si>
  <si>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</si>
  <si>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</si>
  <si>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</si>
  <si>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</si>
  <si>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</si>
  <si>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</si>
  <si>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</si>
  <si>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</si>
  <si>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</si>
  <si>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</si>
  <si>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</si>
  <si>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</si>
  <si>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</si>
  <si>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</si>
  <si>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</si>
  <si>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</si>
  <si>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</si>
  <si>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</si>
  <si>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</si>
  <si>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</si>
  <si>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</si>
  <si>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</si>
  <si>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</si>
  <si>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</si>
  <si>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</si>
  <si>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</si>
  <si>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</si>
  <si>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</si>
  <si>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</si>
  <si>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</si>
  <si>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</si>
  <si>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</si>
  <si>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</si>
  <si>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</si>
  <si>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</si>
  <si>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</si>
  <si>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</si>
  <si>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</si>
  <si>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</si>
  <si>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</si>
  <si>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</si>
  <si>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</si>
  <si>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</si>
  <si>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</si>
  <si>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</si>
  <si>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</si>
  <si>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</si>
  <si>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</si>
  <si>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</si>
  <si>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</si>
  <si>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</si>
  <si>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</si>
  <si>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</si>
  <si>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</si>
  <si>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</si>
  <si>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</si>
  <si>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</si>
  <si>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</si>
  <si>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</si>
  <si>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</si>
  <si>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</si>
  <si>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</si>
  <si>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</si>
  <si>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</si>
  <si>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</si>
  <si>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</si>
  <si>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</si>
  <si>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</si>
  <si>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</si>
  <si>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</si>
  <si>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</si>
  <si>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</si>
  <si>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</si>
  <si>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</si>
  <si>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</si>
  <si>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</si>
  <si>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</si>
  <si>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</si>
  <si>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</si>
  <si>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</si>
  <si>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</si>
  <si>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</si>
  <si>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</si>
  <si>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</si>
  <si>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</si>
  <si>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</si>
  <si>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</si>
  <si>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</si>
  <si>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</si>
  <si>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</si>
  <si>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</si>
  <si>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</si>
  <si>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</si>
  <si>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</si>
  <si>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</si>
  <si>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</si>
  <si>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</si>
  <si>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</si>
  <si>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</si>
  <si>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</si>
  <si>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</si>
  <si>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</si>
  <si>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</si>
  <si>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</si>
  <si>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</si>
  <si>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</si>
  <si>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</si>
  <si>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</si>
  <si>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</si>
  <si>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</si>
  <si>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</si>
  <si>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</si>
  <si>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</si>
  <si>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</si>
  <si>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</si>
  <si>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</si>
  <si>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</si>
  <si>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</si>
  <si>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</si>
  <si>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</si>
  <si>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</si>
  <si>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</si>
  <si>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</si>
  <si>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</si>
  <si>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</si>
  <si>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</si>
  <si>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</si>
  <si>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</si>
  <si>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</si>
  <si>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</si>
  <si>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</si>
  <si>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</si>
  <si>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</si>
  <si>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</si>
  <si>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</si>
  <si>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</si>
  <si>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</si>
  <si>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</si>
  <si>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</si>
  <si>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</si>
  <si>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</si>
  <si>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</si>
  <si>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</si>
  <si>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</si>
  <si>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</si>
  <si>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</si>
  <si>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</si>
  <si>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</si>
  <si>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</si>
  <si>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</si>
  <si>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</si>
  <si>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</si>
  <si>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</si>
  <si>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</si>
  <si>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</si>
  <si>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</si>
  <si>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</si>
  <si>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</si>
  <si>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</si>
  <si>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</si>
  <si>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</si>
  <si>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</si>
  <si>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</si>
  <si>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</si>
  <si>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</si>
  <si>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</si>
  <si>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</si>
  <si>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</si>
  <si>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</si>
  <si>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</si>
  <si>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</si>
  <si>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</si>
  <si>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</si>
  <si>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</si>
  <si>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</si>
  <si>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</si>
  <si>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</si>
  <si>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</si>
  <si>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</si>
  <si>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</si>
  <si>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</si>
  <si>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</si>
  <si>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</si>
  <si>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</si>
  <si>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</si>
  <si>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</si>
  <si>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</si>
  <si>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</si>
  <si>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</si>
  <si>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</si>
  <si>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</si>
  <si>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</si>
  <si>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</si>
  <si>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</si>
  <si>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</si>
  <si>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</si>
  <si>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</si>
  <si>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</si>
  <si>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</si>
  <si>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</si>
  <si>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</si>
  <si>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</si>
  <si>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</si>
  <si>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</si>
  <si>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</si>
  <si>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</si>
  <si>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</si>
  <si>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</si>
  <si>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</si>
  <si>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</si>
  <si>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</si>
  <si>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</si>
  <si>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</si>
  <si>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</si>
  <si>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</si>
  <si>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</si>
  <si>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</si>
  <si>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</si>
  <si>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</si>
  <si>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</si>
  <si>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</si>
  <si>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</si>
  <si>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</si>
  <si>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</si>
  <si>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</si>
  <si>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</si>
  <si>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</si>
  <si>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</si>
  <si>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</si>
  <si>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</si>
  <si>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</si>
  <si>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</si>
  <si>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</si>
  <si>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</si>
  <si>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</si>
  <si>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</si>
  <si>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</si>
  <si>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</si>
  <si>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</si>
  <si>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</si>
  <si>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</si>
  <si>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</si>
  <si>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</si>
  <si>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</si>
  <si>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</si>
  <si>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</si>
  <si>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</si>
  <si>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</si>
  <si>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</si>
  <si>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</si>
  <si>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</si>
  <si>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</si>
  <si>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</si>
  <si>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</si>
  <si>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</si>
  <si>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</si>
  <si>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</si>
  <si>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</si>
  <si>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</si>
  <si>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</si>
  <si>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</si>
  <si>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</si>
  <si>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</si>
  <si>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</si>
  <si>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</si>
  <si>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</si>
  <si>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</si>
  <si>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</si>
  <si>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</si>
  <si>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</si>
  <si>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</si>
  <si>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</si>
  <si>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</si>
  <si>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</si>
  <si>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</si>
  <si>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</si>
  <si>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</si>
  <si>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</si>
  <si>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</si>
  <si>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</si>
  <si>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</si>
  <si>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</si>
  <si>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</si>
  <si>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</si>
  <si>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</si>
  <si>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</si>
  <si>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</si>
  <si>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</si>
  <si>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</si>
  <si>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</si>
  <si>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</si>
  <si>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</si>
  <si>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</si>
  <si>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</si>
  <si>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</si>
  <si>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</si>
  <si>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</si>
  <si>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</si>
  <si>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</si>
  <si>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</si>
  <si>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</si>
  <si>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</si>
  <si>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</si>
  <si>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</si>
  <si>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</si>
  <si>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</si>
  <si>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</si>
  <si>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</si>
  <si>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</si>
  <si>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</si>
  <si>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</si>
  <si>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</si>
  <si>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</si>
  <si>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</si>
  <si>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</si>
  <si>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</si>
  <si>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</si>
  <si>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</si>
  <si>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</si>
  <si>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</si>
  <si>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</si>
  <si>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</si>
  <si>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</si>
  <si>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</si>
  <si>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</si>
  <si>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</si>
  <si>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</si>
  <si>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</si>
  <si>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</si>
  <si>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</si>
  <si>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</si>
  <si>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</si>
  <si>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</si>
  <si>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</si>
  <si>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</si>
  <si>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</si>
  <si>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</si>
  <si>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</si>
  <si>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</si>
  <si>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</si>
  <si>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</si>
  <si>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</si>
  <si>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</si>
  <si>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</si>
  <si>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</si>
  <si>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</si>
  <si>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</si>
  <si>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</si>
  <si>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</si>
  <si>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</si>
  <si>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</si>
  <si>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</si>
  <si>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</si>
  <si>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</si>
  <si>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</si>
  <si>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</si>
  <si>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</si>
  <si>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</si>
  <si>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</si>
  <si>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</si>
  <si>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</si>
  <si>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</si>
  <si>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</si>
  <si>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</si>
  <si>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</si>
  <si>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</si>
  <si>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</si>
  <si>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</si>
  <si>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</si>
  <si>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</si>
  <si>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</si>
  <si>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</si>
  <si>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</si>
  <si>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</si>
  <si>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</si>
  <si>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</si>
  <si>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</si>
  <si>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</si>
  <si>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</si>
  <si>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</si>
  <si>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</si>
  <si>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</si>
  <si>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</si>
  <si>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</si>
  <si>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</si>
  <si>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</si>
  <si>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</si>
  <si>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</si>
  <si>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</si>
  <si>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</si>
  <si>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</si>
  <si>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</si>
  <si>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</si>
  <si>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</si>
  <si>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</si>
  <si>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</si>
  <si>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</si>
  <si>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</si>
  <si>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</si>
  <si>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</si>
  <si>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</si>
  <si>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</si>
  <si>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</si>
  <si>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</si>
  <si>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</si>
  <si>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</si>
  <si>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</si>
  <si>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</si>
  <si>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</si>
  <si>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</si>
  <si>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</si>
  <si>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</si>
  <si>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</si>
  <si>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</si>
  <si>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</si>
  <si>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</si>
  <si>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</si>
  <si>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</si>
  <si>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</si>
  <si>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</si>
  <si>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</si>
  <si>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</si>
  <si>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</si>
  <si>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</si>
  <si>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</si>
  <si>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</si>
  <si>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</si>
  <si>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</si>
  <si>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</si>
  <si>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</si>
  <si>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</si>
  <si>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</si>
  <si>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</si>
  <si>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</si>
  <si>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</si>
  <si>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</si>
  <si>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</si>
  <si>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</si>
  <si>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</si>
  <si>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</si>
  <si>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</si>
  <si>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</si>
  <si>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</si>
  <si>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</si>
  <si>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</si>
  <si>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</si>
  <si>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</si>
  <si>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</si>
  <si>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</si>
  <si>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</si>
  <si>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</si>
  <si>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</si>
  <si>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</si>
  <si>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</si>
  <si>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</si>
  <si>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</si>
  <si>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</si>
  <si>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</si>
  <si>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</si>
  <si>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</si>
  <si>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</si>
  <si>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</si>
  <si>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</si>
  <si>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</si>
  <si>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</si>
  <si>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</si>
  <si>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</si>
  <si>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</si>
  <si>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</si>
  <si>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</si>
  <si>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</si>
  <si>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</si>
  <si>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</si>
  <si>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</si>
  <si>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</si>
  <si>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</si>
  <si>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</si>
  <si>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</si>
  <si>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</si>
  <si>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</si>
  <si>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</si>
  <si>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</si>
  <si>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</si>
  <si>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</si>
  <si>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</si>
  <si>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</si>
  <si>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</si>
  <si>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</si>
  <si>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</si>
  <si>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</si>
  <si>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</si>
  <si>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</si>
  <si>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</si>
  <si>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</si>
  <si>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</si>
  <si>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</si>
  <si>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</si>
  <si>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</si>
  <si>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</si>
  <si>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</si>
  <si>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</si>
  <si>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</si>
  <si>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</si>
  <si>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</si>
  <si>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</si>
  <si>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</si>
  <si>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</si>
  <si>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</si>
  <si>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</si>
  <si>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</si>
  <si>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</si>
  <si>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</si>
  <si>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</si>
  <si>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</si>
  <si>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</si>
  <si>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</si>
  <si>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</si>
  <si>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</si>
  <si>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</si>
  <si>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</si>
  <si>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</si>
  <si>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</si>
  <si>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</si>
  <si>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</si>
  <si>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</si>
  <si>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</si>
  <si>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</si>
  <si>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</si>
  <si>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</si>
  <si>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</si>
  <si>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</si>
  <si>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</si>
  <si>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</si>
  <si>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</si>
  <si>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</si>
  <si>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</si>
  <si>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</si>
  <si>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</si>
  <si>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</si>
  <si>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</si>
  <si>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</si>
  <si>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</si>
  <si>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</si>
  <si>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</si>
  <si>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</si>
  <si>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</si>
  <si>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</si>
  <si>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</si>
  <si>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</si>
  <si>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</si>
  <si>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</si>
  <si>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</si>
  <si>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</si>
  <si>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</si>
  <si>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</si>
  <si>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</si>
  <si>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</si>
  <si>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</si>
  <si>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</si>
  <si>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</si>
  <si>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</si>
  <si>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</si>
  <si>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</si>
  <si>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</si>
  <si>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</si>
  <si>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</si>
  <si>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</si>
  <si>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</si>
  <si>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</si>
  <si>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</si>
  <si>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</si>
  <si>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</si>
  <si>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</si>
  <si>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</si>
  <si>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</si>
  <si>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</si>
  <si>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</si>
  <si>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</si>
  <si>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</si>
  <si>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</si>
  <si>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</si>
  <si>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</si>
  <si>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</si>
  <si>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</si>
  <si>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</si>
  <si>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</si>
  <si>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</si>
  <si>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</si>
  <si>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</si>
  <si>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</si>
  <si>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</si>
  <si>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</si>
  <si>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</si>
  <si>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</si>
  <si>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</si>
  <si>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</si>
  <si>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</si>
  <si>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</si>
  <si>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</si>
  <si>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</si>
  <si>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</si>
  <si>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</si>
  <si>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</si>
  <si>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</si>
  <si>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</si>
  <si>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</si>
  <si>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</si>
  <si>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</si>
  <si>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</si>
  <si>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</si>
  <si>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</si>
  <si>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</si>
  <si>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</si>
  <si>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</si>
  <si>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</si>
  <si>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</si>
  <si>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</si>
  <si>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</si>
  <si>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</si>
  <si>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</si>
  <si>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</si>
  <si>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</si>
  <si>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</si>
  <si>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</si>
  <si>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</si>
  <si>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</si>
  <si>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</si>
  <si>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</si>
  <si>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</si>
  <si>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</si>
  <si>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</si>
  <si>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</si>
  <si>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</si>
  <si>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</si>
  <si>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</si>
  <si>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</si>
  <si>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</si>
  <si>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</si>
  <si>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</si>
  <si>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</si>
  <si>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</si>
  <si>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</si>
  <si>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</si>
  <si>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</si>
  <si>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</si>
  <si>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</si>
  <si>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</si>
  <si>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</si>
  <si>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</si>
  <si>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</si>
  <si>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</si>
  <si>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</si>
  <si>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</si>
  <si>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</si>
  <si>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</si>
  <si>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</si>
  <si>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</si>
  <si>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</si>
  <si>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</si>
  <si>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</si>
  <si>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</si>
  <si>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</si>
  <si>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</si>
  <si>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</si>
  <si>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</si>
  <si>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</si>
  <si>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</si>
  <si>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</si>
  <si>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</si>
  <si>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</si>
  <si>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</si>
  <si>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</si>
  <si>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</si>
  <si>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</si>
  <si>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</si>
  <si>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</si>
  <si>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</si>
  <si>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</si>
  <si>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</si>
  <si>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</si>
  <si>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</si>
  <si>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</si>
  <si>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</si>
  <si>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</si>
  <si>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</si>
  <si>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</si>
  <si>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</si>
  <si>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</si>
  <si>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</si>
  <si>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</si>
  <si>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</si>
  <si>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</si>
  <si>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</si>
  <si>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</si>
  <si>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</si>
  <si>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</si>
  <si>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</si>
  <si>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</si>
  <si>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</si>
  <si>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</si>
  <si>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</si>
  <si>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</si>
  <si>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</si>
  <si>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</si>
  <si>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</si>
  <si>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</si>
  <si>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</si>
  <si>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</si>
  <si>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</si>
  <si>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</si>
  <si>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</si>
  <si>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</si>
  <si>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</si>
  <si>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</si>
  <si>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</si>
  <si>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</si>
  <si>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</si>
  <si>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</si>
  <si>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</si>
  <si>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</si>
  <si>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</si>
  <si>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</si>
  <si>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</si>
  <si>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</si>
  <si>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</si>
  <si>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</si>
  <si>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</si>
  <si>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</si>
  <si>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</si>
  <si>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</si>
  <si>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</si>
  <si>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</si>
  <si>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</si>
  <si>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</si>
  <si>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</si>
  <si>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</si>
  <si>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</si>
  <si>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</si>
  <si>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</si>
  <si>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</si>
  <si>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</si>
  <si>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</si>
  <si>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</si>
  <si>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</si>
  <si>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</si>
  <si>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</si>
  <si>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</si>
  <si>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</si>
  <si>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</si>
  <si>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</si>
  <si>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</si>
  <si>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</si>
  <si>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</si>
  <si>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</si>
  <si>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</si>
  <si>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</si>
  <si>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</si>
  <si>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</si>
  <si>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</si>
  <si>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</si>
  <si>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</si>
  <si>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</si>
  <si>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</si>
  <si>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</si>
  <si>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</si>
  <si>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</si>
  <si>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</si>
  <si>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</si>
  <si>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</si>
  <si>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</si>
  <si>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</si>
  <si>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</si>
  <si>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</si>
  <si>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</si>
  <si>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</si>
  <si>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</si>
  <si>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</si>
  <si>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</si>
  <si>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</si>
  <si>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</si>
  <si>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</si>
  <si>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</si>
  <si>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</si>
  <si>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</si>
  <si>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</si>
  <si>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</si>
  <si>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</si>
  <si>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</si>
  <si>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</si>
  <si>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</si>
  <si>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</si>
  <si>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</si>
  <si>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</si>
  <si>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</si>
  <si>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</si>
  <si>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</si>
  <si>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</si>
  <si>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</si>
  <si>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</si>
  <si>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</si>
  <si>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</si>
  <si>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</si>
  <si>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</si>
  <si>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</si>
  <si>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</si>
  <si>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</si>
  <si>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</si>
  <si>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</si>
  <si>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</si>
  <si>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</si>
  <si>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</si>
  <si>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</si>
  <si>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</si>
  <si>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</si>
  <si>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</si>
  <si>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</si>
  <si>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</si>
  <si>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</si>
  <si>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</si>
  <si>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</si>
  <si>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</si>
  <si>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</si>
  <si>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</si>
  <si>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</si>
  <si>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</si>
  <si>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</si>
  <si>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</si>
  <si>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</si>
  <si>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</si>
  <si>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</si>
  <si>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</si>
  <si>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</si>
  <si>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</si>
  <si>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</si>
  <si>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</si>
  <si>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</si>
  <si>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</si>
  <si>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</si>
  <si>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</si>
  <si>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</si>
  <si>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</si>
  <si>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</si>
  <si>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</si>
  <si>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</si>
  <si>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</si>
  <si>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</si>
  <si>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</si>
  <si>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</si>
  <si>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</si>
  <si>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</si>
  <si>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</si>
  <si>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</si>
  <si>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</si>
  <si>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</si>
  <si>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</si>
  <si>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</si>
  <si>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</si>
  <si>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</si>
  <si>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</si>
  <si>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</si>
  <si>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</si>
  <si>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</si>
  <si>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</si>
  <si>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</si>
  <si>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</si>
  <si>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</si>
  <si>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</si>
  <si>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</si>
  <si>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</si>
  <si>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</si>
  <si>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</si>
  <si>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</si>
  <si>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</si>
  <si>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</si>
  <si>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</si>
  <si>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</si>
  <si>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</si>
  <si>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</si>
  <si>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</si>
  <si>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</si>
  <si>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</si>
  <si>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</si>
  <si>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</si>
  <si>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</si>
  <si>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</si>
  <si>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</si>
  <si>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</si>
  <si>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</si>
  <si>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</si>
  <si>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</si>
  <si>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</si>
  <si>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</si>
  <si>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</si>
  <si>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</si>
  <si>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</si>
  <si>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</si>
  <si>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</si>
  <si>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</si>
  <si>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</si>
  <si>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</si>
  <si>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</si>
  <si>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</si>
  <si>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</si>
  <si>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</si>
  <si>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</si>
  <si>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</si>
  <si>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</si>
  <si>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</si>
  <si>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</si>
  <si>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</si>
  <si>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</si>
  <si>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</si>
  <si>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</si>
  <si>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</si>
  <si>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</si>
  <si>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</si>
  <si>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</si>
  <si>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</si>
  <si>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</si>
  <si>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</si>
  <si>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</si>
  <si>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</si>
  <si>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</si>
  <si>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</si>
  <si>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</si>
  <si>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</si>
  <si>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</si>
  <si>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</si>
  <si>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</si>
  <si>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</si>
  <si>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</si>
  <si>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</si>
  <si>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</si>
  <si>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</si>
  <si>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</si>
  <si>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</si>
  <si>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</si>
  <si>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</si>
  <si>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</si>
  <si>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</si>
  <si>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</si>
  <si>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</si>
  <si>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</si>
  <si>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</si>
  <si>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</si>
  <si>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</si>
  <si>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</si>
  <si>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</si>
  <si>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</si>
  <si>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</si>
  <si>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</si>
  <si>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</si>
  <si>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</si>
  <si>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</si>
  <si>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</si>
  <si>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</si>
  <si>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</si>
  <si>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</si>
  <si>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</si>
  <si>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</si>
  <si>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</si>
  <si>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</si>
  <si>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</si>
  <si>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</si>
  <si>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</si>
  <si>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</si>
  <si>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</si>
  <si>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</si>
  <si>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</si>
  <si>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</si>
  <si>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</si>
  <si>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</si>
  <si>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</si>
  <si>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</si>
  <si>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</si>
  <si>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</si>
  <si>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</si>
  <si>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</si>
  <si>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</si>
  <si>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</si>
  <si>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</si>
  <si>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</si>
  <si>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</si>
  <si>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</si>
  <si>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</si>
  <si>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</si>
  <si>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</si>
  <si>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</si>
  <si>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</si>
  <si>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</si>
  <si>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</si>
  <si>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</si>
  <si>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</si>
  <si>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</si>
  <si>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</si>
  <si>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</si>
  <si>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</si>
  <si>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</si>
  <si>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</si>
  <si>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</si>
  <si>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</si>
  <si>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</si>
  <si>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</si>
  <si>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</si>
  <si>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</si>
  <si>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</si>
  <si>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</si>
  <si>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</si>
  <si>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</si>
  <si>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</si>
  <si>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</si>
  <si>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</si>
  <si>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</si>
  <si>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</si>
  <si>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</si>
  <si>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</si>
  <si>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</si>
  <si>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</si>
  <si>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</si>
  <si>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</si>
  <si>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</si>
  <si>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</si>
  <si>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</si>
  <si>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</si>
  <si>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</si>
  <si>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</si>
  <si>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</si>
  <si>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</si>
  <si>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</si>
  <si>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</si>
  <si>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</si>
  <si>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</si>
  <si>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</si>
  <si>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</si>
  <si>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</si>
  <si>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</si>
  <si>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</si>
  <si>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</si>
  <si>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</si>
  <si>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</si>
  <si>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</si>
  <si>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</si>
  <si>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</si>
  <si>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</si>
  <si>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</si>
  <si>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</si>
  <si>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</si>
  <si>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</si>
  <si>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</si>
  <si>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</si>
  <si>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</si>
  <si>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</si>
  <si>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</si>
  <si>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</si>
  <si>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</si>
  <si>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</si>
  <si>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</si>
  <si>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</si>
  <si>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</si>
  <si>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</si>
  <si>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</si>
  <si>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</si>
  <si>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</si>
  <si>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</si>
  <si>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</si>
  <si>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</si>
  <si>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</si>
  <si>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</si>
  <si>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</si>
  <si>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</si>
  <si>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</si>
  <si>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</si>
  <si>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</si>
  <si>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</si>
  <si>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</si>
  <si>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</si>
  <si>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</si>
  <si>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</si>
  <si>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</si>
  <si>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</si>
  <si>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</si>
  <si>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</si>
  <si>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</si>
  <si>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</si>
  <si>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</si>
  <si>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</si>
  <si>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</si>
  <si>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</si>
  <si>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</si>
  <si>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</si>
  <si>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</si>
  <si>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</si>
  <si>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</si>
  <si>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</si>
  <si>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</si>
  <si>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</si>
  <si>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</si>
  <si>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</si>
  <si>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</si>
  <si>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</si>
  <si>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</si>
  <si>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</si>
  <si>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</si>
  <si>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</si>
  <si>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</si>
  <si>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</si>
  <si>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</si>
  <si>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</si>
  <si>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</si>
  <si>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</si>
  <si>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</si>
  <si>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</si>
  <si>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</si>
  <si>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</si>
  <si>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</si>
  <si>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</si>
  <si>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</si>
  <si>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</si>
  <si>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</si>
  <si>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</si>
  <si>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</si>
  <si>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</si>
  <si>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</si>
  <si>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</si>
  <si>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</si>
  <si>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</si>
  <si>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</si>
  <si>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</si>
  <si>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</si>
  <si>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</si>
  <si>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</si>
  <si>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</si>
  <si>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</si>
  <si>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</si>
  <si>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</si>
  <si>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</si>
  <si>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</si>
  <si>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</si>
  <si>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</si>
  <si>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</si>
  <si>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</si>
  <si>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</si>
  <si>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</si>
  <si>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</si>
  <si>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</si>
  <si>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</si>
  <si>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</si>
  <si>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</si>
  <si>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</si>
  <si>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</si>
  <si>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</si>
  <si>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</si>
  <si>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</si>
  <si>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</si>
  <si>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</si>
  <si>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</si>
  <si>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</si>
  <si>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</si>
  <si>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</si>
  <si>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</si>
  <si>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</si>
  <si>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</si>
  <si>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</si>
  <si>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</si>
  <si>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</si>
  <si>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</si>
  <si>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</si>
  <si>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</si>
  <si>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</si>
  <si>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</si>
  <si>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</si>
  <si>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</si>
  <si>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</si>
  <si>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</si>
  <si>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</si>
  <si>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</si>
  <si>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</si>
  <si>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</si>
  <si>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</si>
  <si>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</si>
  <si>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</si>
  <si>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</si>
  <si>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</si>
  <si>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</si>
  <si>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</si>
  <si>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</si>
  <si>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</si>
  <si>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</si>
  <si>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</si>
  <si>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</si>
  <si>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</si>
  <si>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</si>
  <si>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</si>
  <si>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</si>
  <si>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</si>
  <si>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</si>
  <si>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</si>
  <si>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</si>
  <si>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</si>
  <si>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</si>
  <si>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</si>
  <si>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</si>
  <si>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</si>
  <si>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</si>
  <si>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</si>
  <si>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</si>
  <si>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</si>
  <si>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</si>
  <si>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</si>
  <si>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</si>
  <si>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</si>
  <si>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</si>
  <si>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</si>
  <si>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</si>
  <si>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</si>
  <si>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</si>
  <si>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</si>
  <si>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</si>
  <si>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</si>
  <si>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</si>
  <si>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</si>
  <si>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</si>
  <si>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</si>
  <si>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</si>
  <si>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</si>
  <si>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</si>
  <si>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</si>
  <si>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</si>
  <si>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</si>
  <si>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</si>
  <si>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</si>
  <si>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</si>
  <si>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</si>
  <si>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</si>
  <si>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</si>
  <si>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</si>
  <si>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</si>
  <si>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</si>
  <si>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</si>
  <si>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</si>
  <si>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</si>
  <si>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</si>
  <si>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</si>
  <si>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</si>
  <si>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</si>
  <si>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</si>
  <si>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</si>
  <si>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</si>
  <si>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</si>
  <si>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</si>
  <si>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</si>
  <si>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</si>
  <si>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</si>
  <si>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</si>
  <si>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</si>
  <si>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</si>
  <si>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</si>
  <si>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</si>
  <si>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</si>
  <si>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</si>
  <si>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</si>
  <si>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</si>
  <si>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</si>
  <si>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</si>
  <si>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</si>
  <si>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</si>
  <si>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</si>
  <si>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</si>
  <si>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</si>
  <si>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</si>
  <si>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</si>
  <si>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</si>
  <si>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</si>
  <si>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</si>
  <si>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</si>
  <si>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</si>
  <si>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</si>
  <si>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</si>
  <si>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</si>
  <si>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</si>
  <si>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</si>
  <si>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</si>
  <si>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</si>
  <si>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</si>
  <si>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</si>
  <si>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</si>
  <si>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</si>
  <si>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</si>
  <si>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</si>
  <si>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</si>
  <si>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</si>
  <si>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</si>
  <si>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</si>
  <si>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</si>
  <si>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</si>
  <si>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</si>
  <si>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</si>
  <si>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</si>
  <si>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</si>
  <si>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</si>
  <si>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</si>
  <si>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</si>
  <si>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</si>
  <si>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</si>
  <si>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</si>
  <si>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</si>
  <si>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</si>
  <si>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</si>
  <si>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</si>
  <si>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</si>
  <si>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</si>
  <si>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</si>
  <si>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</si>
  <si>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</si>
  <si>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</si>
  <si>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</si>
  <si>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</si>
  <si>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</si>
  <si>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</si>
  <si>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</si>
  <si>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</si>
  <si>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</si>
  <si>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</si>
  <si>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</si>
  <si>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</si>
  <si>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</si>
  <si>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</si>
  <si>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</si>
  <si>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</si>
  <si>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</si>
  <si>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</si>
  <si>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</si>
  <si>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</si>
  <si>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</si>
  <si>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</si>
  <si>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</si>
  <si>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</si>
  <si>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</si>
  <si>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</si>
  <si>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</si>
  <si>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</si>
  <si>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</si>
  <si>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</si>
  <si>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</si>
  <si>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</si>
  <si>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</si>
  <si>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</si>
  <si>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</si>
  <si>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</si>
  <si>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</si>
  <si>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</si>
  <si>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</si>
  <si>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</si>
  <si>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</si>
  <si>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</si>
  <si>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</si>
  <si>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</si>
  <si>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</si>
  <si>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</si>
  <si>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</si>
  <si>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</si>
  <si>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</si>
  <si>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</si>
  <si>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</si>
  <si>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</si>
  <si>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</si>
  <si>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</si>
  <si>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</si>
  <si>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</si>
  <si>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</si>
  <si>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</si>
  <si>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</si>
  <si>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</si>
  <si>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</si>
  <si>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</si>
  <si>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</si>
  <si>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</si>
  <si>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</si>
  <si>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</si>
  <si>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</si>
  <si>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</si>
  <si>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</si>
  <si>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</si>
  <si>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</si>
  <si>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</si>
  <si>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</si>
  <si>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</si>
  <si>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</si>
  <si>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</si>
  <si>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</si>
  <si>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</si>
  <si>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</si>
  <si>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</si>
  <si>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</si>
  <si>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</si>
  <si>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</si>
  <si>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</si>
  <si>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</si>
  <si>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</si>
  <si>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</si>
  <si>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</si>
  <si>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</si>
  <si>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</si>
  <si>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</si>
  <si>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</si>
  <si>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</si>
  <si>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</si>
  <si>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</si>
  <si>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</si>
  <si>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</si>
  <si>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</si>
  <si>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</si>
  <si>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</si>
  <si>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</si>
  <si>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</si>
  <si>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</si>
  <si>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</si>
  <si>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</si>
  <si>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</si>
  <si>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</si>
  <si>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</si>
  <si>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</si>
  <si>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</si>
  <si>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</si>
  <si>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</si>
  <si>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</si>
  <si>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</si>
  <si>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</si>
  <si>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</si>
  <si>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</si>
  <si>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</si>
  <si>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</si>
  <si>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</si>
  <si>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</si>
  <si>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</si>
  <si>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</si>
  <si>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</si>
  <si>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</si>
  <si>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</si>
  <si>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</si>
  <si>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</si>
  <si>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</si>
  <si>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</si>
  <si>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</si>
  <si>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</si>
  <si>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</si>
  <si>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</si>
  <si>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</si>
  <si>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</si>
  <si>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</si>
  <si>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</si>
  <si>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</si>
  <si>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</si>
  <si>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</si>
  <si>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</si>
  <si>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</si>
  <si>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</si>
  <si>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</si>
  <si>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</si>
  <si>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</si>
  <si>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</si>
  <si>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</si>
  <si>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</si>
  <si>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</si>
  <si>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</si>
  <si>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</si>
  <si>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</si>
  <si>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</si>
  <si>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</si>
  <si>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</si>
  <si>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</si>
  <si>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</si>
  <si>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</si>
  <si>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</si>
  <si>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</si>
  <si>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</si>
  <si>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</si>
  <si>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</si>
  <si>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</si>
  <si>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</si>
  <si>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</si>
  <si>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</si>
  <si>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</si>
  <si>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</si>
  <si>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</si>
  <si>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</si>
  <si>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</si>
  <si>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</si>
  <si>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</si>
  <si>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</si>
  <si>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</si>
  <si>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</si>
  <si>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</si>
  <si>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</si>
  <si>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</si>
  <si>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</si>
  <si>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</si>
  <si>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</si>
  <si>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</si>
  <si>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</si>
  <si>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</si>
  <si>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</si>
  <si>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</si>
  <si>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</si>
  <si>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</si>
  <si>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</si>
  <si>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</si>
  <si>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</si>
  <si>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</si>
  <si>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</si>
  <si>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</si>
  <si>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</si>
  <si>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</si>
  <si>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</si>
  <si>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</si>
  <si>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</si>
  <si>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</si>
  <si>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</si>
  <si>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</si>
  <si>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</si>
  <si>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</si>
  <si>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</si>
  <si>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</si>
  <si>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</si>
  <si>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</si>
  <si>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</si>
  <si>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</si>
  <si>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</si>
  <si>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</si>
  <si>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</si>
  <si>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</si>
  <si>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</si>
  <si>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</si>
  <si>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</si>
  <si>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</si>
  <si>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</si>
  <si>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</si>
  <si>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</si>
  <si>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</si>
  <si>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</si>
  <si>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</si>
  <si>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</si>
  <si>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</si>
  <si>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</si>
  <si>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</si>
  <si>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</si>
  <si>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</si>
  <si>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</si>
  <si>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</si>
  <si>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</si>
  <si>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</si>
  <si>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</si>
  <si>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</si>
  <si>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</si>
  <si>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</si>
  <si>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</si>
  <si>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</si>
  <si>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</si>
  <si>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</si>
  <si>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</si>
  <si>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</si>
  <si>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</si>
  <si>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</si>
  <si>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</si>
  <si>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</si>
  <si>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</si>
  <si>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</si>
  <si>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</si>
  <si>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</si>
  <si>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</si>
  <si>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</si>
  <si>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</si>
  <si>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</si>
  <si>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</si>
  <si>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</si>
  <si>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</si>
  <si>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</si>
  <si>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</si>
  <si>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</si>
  <si>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</si>
  <si>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</si>
  <si>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</si>
  <si>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</si>
  <si>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</si>
  <si>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</si>
  <si>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</si>
  <si>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</si>
  <si>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</si>
  <si>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</si>
  <si>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</si>
  <si>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</si>
  <si>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</si>
  <si>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</si>
  <si>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</si>
  <si>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</si>
  <si>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</si>
  <si>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</si>
  <si>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</si>
  <si>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</si>
  <si>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</si>
  <si>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</si>
  <si>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</si>
  <si>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</si>
  <si>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</si>
  <si>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</si>
  <si>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</si>
  <si>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</si>
  <si>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</si>
  <si>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</si>
  <si>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</si>
  <si>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</si>
  <si>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</si>
  <si>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</si>
  <si>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</si>
  <si>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</si>
  <si>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</si>
  <si>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</si>
  <si>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</si>
  <si>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</si>
  <si>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</si>
  <si>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</si>
  <si>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</si>
  <si>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</si>
  <si>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</si>
  <si>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</si>
  <si>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</si>
  <si>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</si>
  <si>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</si>
  <si>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</si>
  <si>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</si>
  <si>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</si>
  <si>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</si>
  <si>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</si>
  <si>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</si>
  <si>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</si>
  <si>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</si>
  <si>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</si>
  <si>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</si>
  <si>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</si>
  <si>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</si>
  <si>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</si>
  <si>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</si>
  <si>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</si>
  <si>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</si>
  <si>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</si>
  <si>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</si>
  <si>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</si>
  <si>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</si>
  <si>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</si>
  <si>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</si>
  <si>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</si>
  <si>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</si>
  <si>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</si>
  <si>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</si>
  <si>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</si>
  <si>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</si>
  <si>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</si>
  <si>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</si>
  <si>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</si>
  <si>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</si>
  <si>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</si>
  <si>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</si>
  <si>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</si>
  <si>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</si>
  <si>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</si>
  <si>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</si>
  <si>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</si>
  <si>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</si>
  <si>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</si>
  <si>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</si>
  <si>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</si>
  <si>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</si>
  <si>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</si>
  <si>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</si>
  <si>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</si>
  <si>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</si>
  <si>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</si>
  <si>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</si>
  <si>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</si>
  <si>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</si>
  <si>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</si>
  <si>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</si>
  <si>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</si>
  <si>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</si>
  <si>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</si>
  <si>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</si>
  <si>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</si>
  <si>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</si>
  <si>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</si>
  <si>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</si>
  <si>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</si>
  <si>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</si>
  <si>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</si>
  <si>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</si>
  <si>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</si>
  <si>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</si>
  <si>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</si>
  <si>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</si>
  <si>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</si>
  <si>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</si>
  <si>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</si>
  <si>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</si>
  <si>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</si>
  <si>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</si>
  <si>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</si>
  <si>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</si>
  <si>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</si>
  <si>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</si>
  <si>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</si>
  <si>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</si>
  <si>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</si>
  <si>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</si>
  <si>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</si>
  <si>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</si>
  <si>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</si>
  <si>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</si>
  <si>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</si>
  <si>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</si>
  <si>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</si>
  <si>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</si>
  <si>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</si>
  <si>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</si>
  <si>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</si>
  <si>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</si>
  <si>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</si>
  <si>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</si>
  <si>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</si>
  <si>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</si>
  <si>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</si>
  <si>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</si>
  <si>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</si>
  <si>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</si>
  <si>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</si>
  <si>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</si>
  <si>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</si>
  <si>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</si>
  <si>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</si>
  <si>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</si>
  <si>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</si>
  <si>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</si>
  <si>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</si>
  <si>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</si>
  <si>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</si>
  <si>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</si>
  <si>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</si>
  <si>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</si>
  <si>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</si>
  <si>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</si>
  <si>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</si>
  <si>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</si>
  <si>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</si>
  <si>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</si>
  <si>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</si>
  <si>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</si>
  <si>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</si>
  <si>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</si>
  <si>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</si>
  <si>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</si>
  <si>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</si>
  <si>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</si>
  <si>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</si>
  <si>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</si>
  <si>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</si>
  <si>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</si>
  <si>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</si>
  <si>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</si>
  <si>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</si>
  <si>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</si>
  <si>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</si>
  <si>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</si>
  <si>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</si>
  <si>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</si>
  <si>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</si>
  <si>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</si>
  <si>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</si>
  <si>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</si>
  <si>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</si>
  <si>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</si>
  <si>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</si>
  <si>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</si>
  <si>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</si>
  <si>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</si>
  <si>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</si>
  <si>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</si>
  <si>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</si>
  <si>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</si>
  <si>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</si>
  <si>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</si>
  <si>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</si>
  <si>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</si>
  <si>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</si>
  <si>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</si>
  <si>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</si>
  <si>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</si>
  <si>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</si>
  <si>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</si>
  <si>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</si>
  <si>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</si>
  <si>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</si>
  <si>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</si>
  <si>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</si>
  <si>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</si>
  <si>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</si>
  <si>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</si>
  <si>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</si>
  <si>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</si>
  <si>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</si>
  <si>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</si>
  <si>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</si>
  <si>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</si>
  <si>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</si>
  <si>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</si>
  <si>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</si>
  <si>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</si>
  <si>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</si>
  <si>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</si>
  <si>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</si>
  <si>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</si>
  <si>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</si>
  <si>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</si>
  <si>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</si>
  <si>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</si>
  <si>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</si>
  <si>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</si>
  <si>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</si>
  <si>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</si>
  <si>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</si>
  <si>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</si>
  <si>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</si>
  <si>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</si>
  <si>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</si>
  <si>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</si>
  <si>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</si>
  <si>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</si>
  <si>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</si>
  <si>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</si>
  <si>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</si>
  <si>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</si>
  <si>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</si>
  <si>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</si>
  <si>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</si>
  <si>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</si>
  <si>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</si>
  <si>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</si>
  <si>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</si>
  <si>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</si>
  <si>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</si>
  <si>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</si>
  <si>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</si>
  <si>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</si>
  <si>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</si>
  <si>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</si>
  <si>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</si>
  <si>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</si>
  <si>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</si>
  <si>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</si>
  <si>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</si>
  <si>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</si>
  <si>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</si>
  <si>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</si>
  <si>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</si>
  <si>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</si>
  <si>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</si>
  <si>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</si>
  <si>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</si>
  <si>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</si>
  <si>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</si>
  <si>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</si>
  <si>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</si>
  <si>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</si>
  <si>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</si>
  <si>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</si>
  <si>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</si>
  <si>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</si>
  <si>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</si>
  <si>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</si>
  <si>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</si>
  <si>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</si>
  <si>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</si>
  <si>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</si>
  <si>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</si>
  <si>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</si>
  <si>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</si>
  <si>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</si>
  <si>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</si>
  <si>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</si>
  <si>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</si>
  <si>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</si>
  <si>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</si>
  <si>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</si>
  <si>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</si>
  <si>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</si>
  <si>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</si>
  <si>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</si>
  <si>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</si>
  <si>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</si>
  <si>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</si>
  <si>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</si>
  <si>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</si>
  <si>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</si>
  <si>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</si>
  <si>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</si>
  <si>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</si>
  <si>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</si>
  <si>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</si>
  <si>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</si>
  <si>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</si>
  <si>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</si>
  <si>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</si>
  <si>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</si>
  <si>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</si>
  <si>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</si>
  <si>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</si>
  <si>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</si>
  <si>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</si>
  <si>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</si>
  <si>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</si>
  <si>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</si>
  <si>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</si>
  <si>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</si>
  <si>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</si>
  <si>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</si>
  <si>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</si>
  <si>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</si>
  <si>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</si>
  <si>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</si>
  <si>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</si>
  <si>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</si>
  <si>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</si>
  <si>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</si>
  <si>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</si>
  <si>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</si>
  <si>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</si>
  <si>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</si>
  <si>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</si>
  <si>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</si>
  <si>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</si>
  <si>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</si>
  <si>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</si>
  <si>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</si>
  <si>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</si>
  <si>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</si>
  <si>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</si>
  <si>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</si>
  <si>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</si>
  <si>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</si>
  <si>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</si>
  <si>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</si>
  <si>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</si>
  <si>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</si>
  <si>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</si>
  <si>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</si>
  <si>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</si>
  <si>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</si>
  <si>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</si>
  <si>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</si>
  <si>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</si>
  <si>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</si>
  <si>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</si>
  <si>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</si>
  <si>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</si>
  <si>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</si>
  <si>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</si>
  <si>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</si>
  <si>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</si>
  <si>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</si>
  <si>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</si>
  <si>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</si>
  <si>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</si>
  <si>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</si>
  <si>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</si>
  <si>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</si>
  <si>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</si>
  <si>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</si>
  <si>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</si>
  <si>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</si>
  <si>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</si>
  <si>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</si>
  <si>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</si>
  <si>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</si>
  <si>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</si>
  <si>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</si>
  <si>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</si>
  <si>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</si>
  <si>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</si>
  <si>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</si>
  <si>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</si>
  <si>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</si>
  <si>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</si>
  <si>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</si>
  <si>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</si>
  <si>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</si>
  <si>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</si>
  <si>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</si>
  <si>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</si>
  <si>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</si>
  <si>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</si>
  <si>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</si>
  <si>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</si>
  <si>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</si>
  <si>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</si>
  <si>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</si>
  <si>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</si>
  <si>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</si>
  <si>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</si>
  <si>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</si>
  <si>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</si>
  <si>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</si>
  <si>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</si>
  <si>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</si>
  <si>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</si>
  <si>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</si>
  <si>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</si>
  <si>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</si>
  <si>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</si>
  <si>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</si>
  <si>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</si>
  <si>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</si>
  <si>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</si>
  <si>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</si>
  <si>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</si>
  <si>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</si>
  <si>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</si>
  <si>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</si>
  <si>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</si>
  <si>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</si>
  <si>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</si>
  <si>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</si>
  <si>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</si>
  <si>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</si>
  <si>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</si>
  <si>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</si>
  <si>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</si>
  <si>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</si>
  <si>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</si>
  <si>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</si>
  <si>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</si>
  <si>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</si>
  <si>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</si>
  <si>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</si>
  <si>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</si>
  <si>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</si>
  <si>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</si>
  <si>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</si>
  <si>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</si>
  <si>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</si>
  <si>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</si>
  <si>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</si>
  <si>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</si>
  <si>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</si>
  <si>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</si>
  <si>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</si>
  <si>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</si>
  <si>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</si>
  <si>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</si>
  <si>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</si>
  <si>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</si>
  <si>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</si>
  <si>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</si>
  <si>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</si>
  <si>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</si>
  <si>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</si>
  <si>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</si>
  <si>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</si>
  <si>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</si>
  <si>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</si>
  <si>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</si>
  <si>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</si>
  <si>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</si>
  <si>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</si>
  <si>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</si>
  <si>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</si>
  <si>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</si>
  <si>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</si>
  <si>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</si>
  <si>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</si>
  <si>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</si>
  <si>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</si>
  <si>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</si>
  <si>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</si>
  <si>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</si>
  <si>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</si>
  <si>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</si>
  <si>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</si>
  <si>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</si>
  <si>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</si>
  <si>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</si>
  <si>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</si>
  <si>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</si>
  <si>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</si>
  <si>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</si>
  <si>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</si>
  <si>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</si>
  <si>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</si>
  <si>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</si>
  <si>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</si>
  <si>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</si>
  <si>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</si>
  <si>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</si>
  <si>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</si>
  <si>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</si>
  <si>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</si>
  <si>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</si>
  <si>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</si>
  <si>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</si>
  <si>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</si>
  <si>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</si>
  <si>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</si>
  <si>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</si>
  <si>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</si>
  <si>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</si>
  <si>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</si>
  <si>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</si>
  <si>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</si>
  <si>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</si>
  <si>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</si>
  <si>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</si>
  <si>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</si>
  <si>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</si>
  <si>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</si>
  <si>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</si>
  <si>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</si>
  <si>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</si>
  <si>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</si>
  <si>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</si>
  <si>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</si>
  <si>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</si>
  <si>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</si>
  <si>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</si>
  <si>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</si>
  <si>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</si>
  <si>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</si>
  <si>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</si>
  <si>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</si>
  <si>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</si>
  <si>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</si>
  <si>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</si>
  <si>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</si>
  <si>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</si>
  <si>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</si>
  <si>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</si>
  <si>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</si>
  <si>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</si>
  <si>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</si>
  <si>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</si>
  <si>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</si>
  <si>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</si>
  <si>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</si>
  <si>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</si>
  <si>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</si>
  <si>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</si>
  <si>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</si>
  <si>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</si>
  <si>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</si>
  <si>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</si>
  <si>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</si>
  <si>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</si>
  <si>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</si>
  <si>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</si>
  <si>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</si>
  <si>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</si>
  <si>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</si>
  <si>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</si>
  <si>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</si>
  <si>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</si>
  <si>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</si>
  <si>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</si>
  <si>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</si>
  <si>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</si>
  <si>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</si>
  <si>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</si>
  <si>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</si>
  <si>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</si>
  <si>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</si>
  <si>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</si>
  <si>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</si>
  <si>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</si>
  <si>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</si>
  <si>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</si>
  <si>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</si>
  <si>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</si>
  <si>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</si>
  <si>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</si>
  <si>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</si>
  <si>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</si>
  <si>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</si>
  <si>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</si>
  <si>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</si>
  <si>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</si>
  <si>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</si>
  <si>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</si>
  <si>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</si>
  <si>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</si>
  <si>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</si>
  <si>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</si>
  <si>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</si>
  <si>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</si>
  <si>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</si>
  <si>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</si>
  <si>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</si>
  <si>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</si>
  <si>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</si>
  <si>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</si>
  <si>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</si>
  <si>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</si>
  <si>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</si>
  <si>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</si>
  <si>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</si>
  <si>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</si>
  <si>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</si>
  <si>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</si>
  <si>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</si>
  <si>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</si>
  <si>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</si>
  <si>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</si>
  <si>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</si>
  <si>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</si>
  <si>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</si>
  <si>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</si>
  <si>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</si>
  <si>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</si>
  <si>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</si>
  <si>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</si>
  <si>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</si>
  <si>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</si>
  <si>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</si>
  <si>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</si>
  <si>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</si>
  <si>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</si>
  <si>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</si>
  <si>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</si>
  <si>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</si>
  <si>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</si>
  <si>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</si>
  <si>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</si>
  <si>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</si>
  <si>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</si>
  <si>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</si>
  <si>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</si>
  <si>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</si>
  <si>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</si>
  <si>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</si>
  <si>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</si>
  <si>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</si>
  <si>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</si>
  <si>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</si>
  <si>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</si>
  <si>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</si>
  <si>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</si>
  <si>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</si>
  <si>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</si>
  <si>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</si>
  <si>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</si>
  <si>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</si>
  <si>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</si>
  <si>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</si>
  <si>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</si>
  <si>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</si>
  <si>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</si>
  <si>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</si>
  <si>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</si>
  <si>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</si>
  <si>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</si>
  <si>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</si>
  <si>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</si>
  <si>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</si>
  <si>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</si>
  <si>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</si>
  <si>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</si>
  <si>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</si>
  <si>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</si>
  <si>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</si>
  <si>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</si>
  <si>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</si>
  <si>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</si>
  <si>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</si>
  <si>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</si>
  <si>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</si>
  <si>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</si>
  <si>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</si>
  <si>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</si>
  <si>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</si>
  <si>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</si>
  <si>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</si>
  <si>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</si>
  <si>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</si>
  <si>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</si>
  <si>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</si>
  <si>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</si>
  <si>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</si>
  <si>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</si>
  <si>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</si>
  <si>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</si>
  <si>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</si>
  <si>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</si>
  <si>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</si>
  <si>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</si>
  <si>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</si>
  <si>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</si>
  <si>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</si>
  <si>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</si>
  <si>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</si>
  <si>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</si>
  <si>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</si>
  <si>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</si>
  <si>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</si>
  <si>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</si>
  <si>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</si>
  <si>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</si>
  <si>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</si>
  <si>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</si>
  <si>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</si>
  <si>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</si>
  <si>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</si>
  <si>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</si>
  <si>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</si>
  <si>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</si>
  <si>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</si>
  <si>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</si>
  <si>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</si>
  <si>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</si>
  <si>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</si>
  <si>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</si>
  <si>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</si>
  <si>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</si>
  <si>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</si>
  <si>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</si>
  <si>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</si>
  <si>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</si>
  <si>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</si>
  <si>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</si>
  <si>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</si>
  <si>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</si>
  <si>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</si>
  <si>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</si>
  <si>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</si>
  <si>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</si>
  <si>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</si>
  <si>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</si>
  <si>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</si>
  <si>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</si>
  <si>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</si>
  <si>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</si>
  <si>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</si>
  <si>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</si>
  <si>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</si>
  <si>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</si>
  <si>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</si>
  <si>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</si>
  <si>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</si>
  <si>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</si>
  <si>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</si>
  <si>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</si>
  <si>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</si>
  <si>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</si>
  <si>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</si>
  <si>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</si>
  <si>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</si>
  <si>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</si>
  <si>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</si>
  <si>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</si>
  <si>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</si>
  <si>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</si>
  <si>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</si>
  <si>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</si>
  <si>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</si>
  <si>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</si>
  <si>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</si>
  <si>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</si>
  <si>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</si>
  <si>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</si>
  <si>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</si>
  <si>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</si>
  <si>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</si>
  <si>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</si>
  <si>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</si>
  <si>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</si>
  <si>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</si>
  <si>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</si>
  <si>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</si>
  <si>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</si>
  <si>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</si>
  <si>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</si>
  <si>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</si>
  <si>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</si>
  <si>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</si>
  <si>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</si>
  <si>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</si>
  <si>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</si>
  <si>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</si>
  <si>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</si>
  <si>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</si>
  <si>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</si>
  <si>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</si>
  <si>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</si>
  <si>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</si>
  <si>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</si>
  <si>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</si>
  <si>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</si>
  <si>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</si>
  <si>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</si>
  <si>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</si>
  <si>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</si>
  <si>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</si>
  <si>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</si>
  <si>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</si>
  <si>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</si>
  <si>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</si>
  <si>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</si>
  <si>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</si>
  <si>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</si>
  <si>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</si>
  <si>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</si>
  <si>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</si>
  <si>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</si>
  <si>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</si>
  <si>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</si>
  <si>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</si>
  <si>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</si>
  <si>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</si>
  <si>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</si>
  <si>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</si>
  <si>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</si>
  <si>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</si>
  <si>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</si>
  <si>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</si>
  <si>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</si>
  <si>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</si>
  <si>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</si>
  <si>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</si>
  <si>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</si>
  <si>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</si>
  <si>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</si>
  <si>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</si>
  <si>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</si>
  <si>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</si>
  <si>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</si>
  <si>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</si>
  <si>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</si>
  <si>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</si>
  <si>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</si>
  <si>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</si>
  <si>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</si>
  <si>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</si>
  <si>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</si>
  <si>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</si>
  <si>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</si>
  <si>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</si>
  <si>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</si>
  <si>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</si>
  <si>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</si>
  <si>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</si>
  <si>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</si>
  <si>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</si>
  <si>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</si>
  <si>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</si>
  <si>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</si>
  <si>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</si>
  <si>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</si>
  <si>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</si>
  <si>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</si>
  <si>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</si>
  <si>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</si>
  <si>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</si>
  <si>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</si>
  <si>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</si>
  <si>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</si>
  <si>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</si>
  <si>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</si>
  <si>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</si>
  <si>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</si>
  <si>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</si>
  <si>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</si>
  <si>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</si>
  <si>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</si>
  <si>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</si>
  <si>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</si>
  <si>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</si>
  <si>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</si>
  <si>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</si>
  <si>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</si>
  <si>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</si>
  <si>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</si>
  <si>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</si>
  <si>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</si>
  <si>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</si>
  <si>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</si>
  <si>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</si>
  <si>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</si>
  <si>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</si>
  <si>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</si>
  <si>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</si>
  <si>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</si>
  <si>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</si>
  <si>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</si>
  <si>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</si>
  <si>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</si>
  <si>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</si>
  <si>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</si>
  <si>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</si>
  <si>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</si>
  <si>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</si>
  <si>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</si>
  <si>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</si>
  <si>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</si>
  <si>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</si>
  <si>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</si>
  <si>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</si>
  <si>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</si>
  <si>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</si>
  <si>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</si>
  <si>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</si>
  <si>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</si>
  <si>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</si>
  <si>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</si>
  <si>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</si>
  <si>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</si>
  <si>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</si>
  <si>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</si>
  <si>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</si>
  <si>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</si>
  <si>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</si>
  <si>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</si>
  <si>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</si>
  <si>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</si>
  <si>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</si>
  <si>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</si>
  <si>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</si>
  <si>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</si>
  <si>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</si>
  <si>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</si>
  <si>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</si>
  <si>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</si>
  <si>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</si>
  <si>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</si>
  <si>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</si>
  <si>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</si>
  <si>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</si>
  <si>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</si>
  <si>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</si>
  <si>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</si>
  <si>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</si>
  <si>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</si>
  <si>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</si>
  <si>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</si>
  <si>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</si>
  <si>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</si>
  <si>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</si>
  <si>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</si>
  <si>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</si>
  <si>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</si>
  <si>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</si>
  <si>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</si>
  <si>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</si>
  <si>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</si>
  <si>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</si>
  <si>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</si>
  <si>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</si>
  <si>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</si>
  <si>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</si>
  <si>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</si>
  <si>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</si>
  <si>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</si>
  <si>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</si>
  <si>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</si>
  <si>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</si>
  <si>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</si>
  <si>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</si>
  <si>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</si>
  <si>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</si>
  <si>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</si>
  <si>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</si>
  <si>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</si>
  <si>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</si>
  <si>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</si>
  <si>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</si>
  <si>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</si>
  <si>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</si>
  <si>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</si>
  <si>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</si>
  <si>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</si>
  <si>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</si>
  <si>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</si>
  <si>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</si>
  <si>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</si>
  <si>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</si>
  <si>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</si>
  <si>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</si>
  <si>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</si>
  <si>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</si>
  <si>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</si>
  <si>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</si>
  <si>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</si>
  <si>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</si>
  <si>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</si>
  <si>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</si>
  <si>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</si>
  <si>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</si>
  <si>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</si>
  <si>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</si>
  <si>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</si>
  <si>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</si>
  <si>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</si>
  <si>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</si>
  <si>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</si>
  <si>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</si>
  <si>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</si>
  <si>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</si>
  <si>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</si>
  <si>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</si>
  <si>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</si>
  <si>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</si>
  <si>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</si>
  <si>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</si>
  <si>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</si>
  <si>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</si>
  <si>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</si>
  <si>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</si>
  <si>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</si>
  <si>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</si>
  <si>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</si>
  <si>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</si>
  <si>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</si>
  <si>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</si>
  <si>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</si>
  <si>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</si>
  <si>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</si>
  <si>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</si>
  <si>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</si>
  <si>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</si>
  <si>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</si>
  <si>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</si>
  <si>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</si>
  <si>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</si>
  <si>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</si>
  <si>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</si>
  <si>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</si>
  <si>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</si>
  <si>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</si>
  <si>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</si>
  <si>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</si>
  <si>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</si>
  <si>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</si>
  <si>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</si>
  <si>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</si>
  <si>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</si>
  <si>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</si>
  <si>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</si>
  <si>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</si>
  <si>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</si>
  <si>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</si>
  <si>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</si>
  <si>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</si>
  <si>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</si>
  <si>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</si>
  <si>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</si>
  <si>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</si>
  <si>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</si>
  <si>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</si>
  <si>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</si>
  <si>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</si>
  <si>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</si>
  <si>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</si>
  <si>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</si>
  <si>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</si>
  <si>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</si>
  <si>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</si>
  <si>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</si>
  <si>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</si>
  <si>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</si>
  <si>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</si>
  <si>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</si>
  <si>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</si>
  <si>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</si>
  <si>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</si>
  <si>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</si>
  <si>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</si>
  <si>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</si>
  <si>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</si>
  <si>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</si>
  <si>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</si>
  <si>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</si>
  <si>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</si>
  <si>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</si>
  <si>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</si>
  <si>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</si>
  <si>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</si>
  <si>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</si>
  <si>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</si>
  <si>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</si>
  <si>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</si>
  <si>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</si>
  <si>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</si>
  <si>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</si>
  <si>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</si>
  <si>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</si>
  <si>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</si>
  <si>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</si>
  <si>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</si>
  <si>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</si>
  <si>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</si>
  <si>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</si>
  <si>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</si>
  <si>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</si>
  <si>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</si>
  <si>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</si>
  <si>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</si>
  <si>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</si>
  <si>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</si>
  <si>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</si>
  <si>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</si>
  <si>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</si>
  <si>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</si>
  <si>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</si>
  <si>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</si>
  <si>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</si>
  <si>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</si>
  <si>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</si>
  <si>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</si>
  <si>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</si>
  <si>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</si>
  <si>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</si>
  <si>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</si>
  <si>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</si>
  <si>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</si>
  <si>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</si>
  <si>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</si>
  <si>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</si>
  <si>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</si>
  <si>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</si>
  <si>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</si>
  <si>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</si>
  <si>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</si>
  <si>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</si>
  <si>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</si>
  <si>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</si>
  <si>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</si>
  <si>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</si>
  <si>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</si>
  <si>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</si>
  <si>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</si>
  <si>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</si>
  <si>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</si>
  <si>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</si>
  <si>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</si>
  <si>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</si>
  <si>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</si>
  <si>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</si>
  <si>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</si>
  <si>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</si>
  <si>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</si>
  <si>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</si>
  <si>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</si>
  <si>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</si>
  <si>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</si>
  <si>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</si>
  <si>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</si>
  <si>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</si>
  <si>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</si>
  <si>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</si>
  <si>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</si>
  <si>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</si>
  <si>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</si>
  <si>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</si>
  <si>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</si>
  <si>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</si>
  <si>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</si>
  <si>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</si>
  <si>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</si>
  <si>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</si>
  <si>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</si>
  <si>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</si>
  <si>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</si>
  <si>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</si>
  <si>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</si>
  <si>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</si>
  <si>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</si>
  <si>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</si>
  <si>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</si>
  <si>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</si>
  <si>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</si>
  <si>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</si>
  <si>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</si>
  <si>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</si>
  <si>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</si>
  <si>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</si>
  <si>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</si>
  <si>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</si>
  <si>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</si>
  <si>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</si>
  <si>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</si>
  <si>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</si>
  <si>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</si>
  <si>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</si>
  <si>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</si>
  <si>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</si>
  <si>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</si>
  <si>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</si>
  <si>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</si>
  <si>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</si>
  <si>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</si>
  <si>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</si>
  <si>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</si>
  <si>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</si>
  <si>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</si>
  <si>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</si>
  <si>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</si>
  <si>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</si>
  <si>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</si>
  <si>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</si>
  <si>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</si>
  <si>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</si>
  <si>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</si>
  <si>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</si>
  <si>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</si>
  <si>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</si>
  <si>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</si>
  <si>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</si>
  <si>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</si>
  <si>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</si>
  <si>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</si>
  <si>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</si>
  <si>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</si>
  <si>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</si>
  <si>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</si>
  <si>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</si>
  <si>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</si>
  <si>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</si>
  <si>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</si>
  <si>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</si>
  <si>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</si>
  <si>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</si>
  <si>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</si>
  <si>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</si>
  <si>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</si>
  <si>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</si>
  <si>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</si>
  <si>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</si>
  <si>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</si>
  <si>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</si>
  <si>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</si>
  <si>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</si>
  <si>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</si>
  <si>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</si>
  <si>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</si>
  <si>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</si>
  <si>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</si>
  <si>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</si>
  <si>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</si>
  <si>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</si>
  <si>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</si>
  <si>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</si>
  <si>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</si>
  <si>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</si>
  <si>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</si>
  <si>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</si>
  <si>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</si>
  <si>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</si>
  <si>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</si>
  <si>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</si>
  <si>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</si>
  <si>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</si>
  <si>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</si>
  <si>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</si>
  <si>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</si>
  <si>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</si>
  <si>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</si>
  <si>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</si>
  <si>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</si>
  <si>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</si>
  <si>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</si>
  <si>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</si>
  <si>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</si>
  <si>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</si>
  <si>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</si>
  <si>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</si>
  <si>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</si>
  <si>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</si>
  <si>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</si>
  <si>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</si>
  <si>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</si>
  <si>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</si>
  <si>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</si>
  <si>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</si>
  <si>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</si>
  <si>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</si>
  <si>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</si>
  <si>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</si>
  <si>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</si>
  <si>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</si>
  <si>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</si>
  <si>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</si>
  <si>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</si>
  <si>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</si>
  <si>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</si>
  <si>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</si>
  <si>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</si>
  <si>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</si>
  <si>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</si>
  <si>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</si>
  <si>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</si>
  <si>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</si>
  <si>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</si>
  <si>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</si>
  <si>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</si>
  <si>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</si>
  <si>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</si>
  <si>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</si>
  <si>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</si>
  <si>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</si>
  <si>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</si>
  <si>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</si>
  <si>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</si>
  <si>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</si>
  <si>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</si>
  <si>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</si>
  <si>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</si>
  <si>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</si>
  <si>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</si>
  <si>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</si>
  <si>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</si>
  <si>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</si>
  <si>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</si>
  <si>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</si>
  <si>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</si>
  <si>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</si>
  <si>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</si>
  <si>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</si>
  <si>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</si>
  <si>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</si>
  <si>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</si>
  <si>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</si>
  <si>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</si>
  <si>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</si>
  <si>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</si>
  <si>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</si>
  <si>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</si>
  <si>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</si>
  <si>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</si>
  <si>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</si>
  <si>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</si>
  <si>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</si>
  <si>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</si>
  <si>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</si>
  <si>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</si>
  <si>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</si>
  <si>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</si>
  <si>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</si>
  <si>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</si>
  <si>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</si>
  <si>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</si>
  <si>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</si>
  <si>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</si>
  <si>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</si>
  <si>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</si>
  <si>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</si>
  <si>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</si>
  <si>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</si>
  <si>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</si>
  <si>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</si>
  <si>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</si>
  <si>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</si>
  <si>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</si>
  <si>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</si>
  <si>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</si>
  <si>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</si>
  <si>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</si>
  <si>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</si>
  <si>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</si>
  <si>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</si>
  <si>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</si>
  <si>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</si>
  <si>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</si>
  <si>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</si>
  <si>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</si>
  <si>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</si>
  <si>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</si>
  <si>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</si>
  <si>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</si>
  <si>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</si>
  <si>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</si>
  <si>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</si>
  <si>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</si>
  <si>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</si>
  <si>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</si>
  <si>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</si>
  <si>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</si>
  <si>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</si>
  <si>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</si>
  <si>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</si>
  <si>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</si>
  <si>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</si>
  <si>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</si>
  <si>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</si>
  <si>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</si>
  <si>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</si>
  <si>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</si>
  <si>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</si>
  <si>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</si>
  <si>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</si>
  <si>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</si>
  <si>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</si>
  <si>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</si>
  <si>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</si>
  <si>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</si>
  <si>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</si>
  <si>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</si>
  <si>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</si>
  <si>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</si>
  <si>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</si>
  <si>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</si>
  <si>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</si>
  <si>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</si>
  <si>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</si>
  <si>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</si>
  <si>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</si>
  <si>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</si>
  <si>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</si>
  <si>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</si>
  <si>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</si>
  <si>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</si>
  <si>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</si>
  <si>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</si>
  <si>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</si>
  <si>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</si>
  <si>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</si>
  <si>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</si>
  <si>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</si>
  <si>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</si>
  <si>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</si>
  <si>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</si>
  <si>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</si>
  <si>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</si>
  <si>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</si>
  <si>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</si>
  <si>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</si>
  <si>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</si>
  <si>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</si>
  <si>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</si>
  <si>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</si>
  <si>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</si>
  <si>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</si>
  <si>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</si>
  <si>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</si>
  <si>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</si>
  <si>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</si>
  <si>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</si>
  <si>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</si>
  <si>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</si>
  <si>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</si>
  <si>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</si>
  <si>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</si>
  <si>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</si>
  <si>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</si>
  <si>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</si>
  <si>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</si>
  <si>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</si>
  <si>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</si>
  <si>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</si>
  <si>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</si>
  <si>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</si>
  <si>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</si>
  <si>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</si>
  <si>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</si>
  <si>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</si>
  <si>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</si>
  <si>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</si>
  <si>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</si>
  <si>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</si>
  <si>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</si>
  <si>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</si>
  <si>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</si>
  <si>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</si>
  <si>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</si>
  <si>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</si>
  <si>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</si>
  <si>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</si>
  <si>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</si>
  <si>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</si>
  <si>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</si>
  <si>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</si>
  <si>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</si>
  <si>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</si>
  <si>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</si>
  <si>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</si>
  <si>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</si>
  <si>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</si>
  <si>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</si>
  <si>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</si>
  <si>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</si>
  <si>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</si>
  <si>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</si>
  <si>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</si>
  <si>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</si>
  <si>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</si>
  <si>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</si>
  <si>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</si>
  <si>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</si>
  <si>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</si>
  <si>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</si>
  <si>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</si>
  <si>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</si>
  <si>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</si>
  <si>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</si>
  <si>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</si>
  <si>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</si>
  <si>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</si>
  <si>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</si>
  <si>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</si>
  <si>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</si>
  <si>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</si>
  <si>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</si>
  <si>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</si>
  <si>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</si>
  <si>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</si>
  <si>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</si>
  <si>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</si>
  <si>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</si>
  <si>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</si>
  <si>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</si>
  <si>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</si>
  <si>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</si>
  <si>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</si>
  <si>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</si>
  <si>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</si>
  <si>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</si>
  <si>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</si>
  <si>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</si>
  <si>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</si>
  <si>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</si>
  <si>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</si>
  <si>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</si>
  <si>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</si>
  <si>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</si>
  <si>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</si>
  <si>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</si>
  <si>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</si>
  <si>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</si>
  <si>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</si>
  <si>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</si>
  <si>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</si>
  <si>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</si>
  <si>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</si>
  <si>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</si>
  <si>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</si>
  <si>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</si>
  <si>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</si>
  <si>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</si>
  <si>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</si>
  <si>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</si>
  <si>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</si>
  <si>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</si>
  <si>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</si>
  <si>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</si>
  <si>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</si>
  <si>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</si>
  <si>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</si>
  <si>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</si>
  <si>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</si>
  <si>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</si>
  <si>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</si>
  <si>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</si>
  <si>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</si>
  <si>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</si>
  <si>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</si>
  <si>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</si>
  <si>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</si>
  <si>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</si>
  <si>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</si>
  <si>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</si>
  <si>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</si>
  <si>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</si>
  <si>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</si>
  <si>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</si>
  <si>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</si>
  <si>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</si>
  <si>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</si>
  <si>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</si>
  <si>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</si>
  <si>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</si>
  <si>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</si>
  <si>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</si>
  <si>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</si>
  <si>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</si>
  <si>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</si>
  <si>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</si>
  <si>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</si>
  <si>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</si>
  <si>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</si>
  <si>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</si>
  <si>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</si>
  <si>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</si>
  <si>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</si>
  <si>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</si>
  <si>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</si>
  <si>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</si>
  <si>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</si>
  <si>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</si>
  <si>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</si>
  <si>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</si>
  <si>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</si>
  <si>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</si>
  <si>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</si>
  <si>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</si>
  <si>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</si>
  <si>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</si>
  <si>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</si>
  <si>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</si>
  <si>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</si>
  <si>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</si>
  <si>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</si>
  <si>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</si>
  <si>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</si>
  <si>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</si>
  <si>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</si>
  <si>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</si>
  <si>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</si>
  <si>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</si>
  <si>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</si>
  <si>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</si>
  <si>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</si>
  <si>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</si>
  <si>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</si>
  <si>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</si>
  <si>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</si>
  <si>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</si>
  <si>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</si>
  <si>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</si>
  <si>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</si>
  <si>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</si>
  <si>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</si>
  <si>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</si>
  <si>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</si>
  <si>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</si>
  <si>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</si>
  <si>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</si>
  <si>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</si>
  <si>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</si>
  <si>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</si>
  <si>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</si>
  <si>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</si>
  <si>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</si>
  <si>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</si>
  <si>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</si>
  <si>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</si>
  <si>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</si>
  <si>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</si>
  <si>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</si>
  <si>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</si>
  <si>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</si>
  <si>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</si>
  <si>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</si>
  <si>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</si>
  <si>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</si>
  <si>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</si>
  <si>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</si>
  <si>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</si>
  <si>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</si>
  <si>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</si>
  <si>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</si>
  <si>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</si>
  <si>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</si>
  <si>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</si>
  <si>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</si>
  <si>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</si>
  <si>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</si>
  <si>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</si>
  <si>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</si>
  <si>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</si>
  <si>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</si>
  <si>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</si>
  <si>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</si>
  <si>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</si>
  <si>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</si>
  <si>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</si>
  <si>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</si>
  <si>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</si>
  <si>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</si>
  <si>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</si>
  <si>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</si>
  <si>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</si>
  <si>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</si>
  <si>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</si>
  <si>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</si>
  <si>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</si>
  <si>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</si>
  <si>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</si>
  <si>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</si>
  <si>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</si>
  <si>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</si>
  <si>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</si>
  <si>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</si>
  <si>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</si>
  <si>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</si>
  <si>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</si>
  <si>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</si>
  <si>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</si>
  <si>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</si>
  <si>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</si>
  <si>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</si>
  <si>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</si>
  <si>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</si>
  <si>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</si>
  <si>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</si>
  <si>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</si>
  <si>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</si>
  <si>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</si>
  <si>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</si>
  <si>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</si>
  <si>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</si>
  <si>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</si>
  <si>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</si>
  <si>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</si>
  <si>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</si>
  <si>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</si>
  <si>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</si>
  <si>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</si>
  <si>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</si>
  <si>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</si>
  <si>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</si>
  <si>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</si>
  <si>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</si>
  <si>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</si>
  <si>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</si>
  <si>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</si>
  <si>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</si>
  <si>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</si>
  <si>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</si>
  <si>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</si>
  <si>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</si>
  <si>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</si>
  <si>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</si>
  <si>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</si>
  <si>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</si>
  <si>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</si>
  <si>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</si>
  <si>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</si>
  <si>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</si>
  <si>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</si>
  <si>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</si>
  <si>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</si>
  <si>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</si>
  <si>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</si>
  <si>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</si>
  <si>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</si>
  <si>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</si>
  <si>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</si>
  <si>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</si>
  <si>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</si>
  <si>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</si>
  <si>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</si>
  <si>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</si>
  <si>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</si>
  <si>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</si>
  <si>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</si>
  <si>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</si>
  <si>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</si>
  <si>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</si>
  <si>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</si>
  <si>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</si>
  <si>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</si>
  <si>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</si>
  <si>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</si>
  <si>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</si>
  <si>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</si>
  <si>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</si>
  <si>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</si>
  <si>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</si>
  <si>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</si>
  <si>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</si>
  <si>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</si>
  <si>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</si>
  <si>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</si>
  <si>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</si>
  <si>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</si>
  <si>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</si>
  <si>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</si>
  <si>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</si>
  <si>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</si>
  <si>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</si>
  <si>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</si>
  <si>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</si>
  <si>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</si>
  <si>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</si>
  <si>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</si>
  <si>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</si>
  <si>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</si>
  <si>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</si>
  <si>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</si>
  <si>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</si>
  <si>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</si>
  <si>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</si>
  <si>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</si>
  <si>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</si>
  <si>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</si>
  <si>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</si>
  <si>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</si>
  <si>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</si>
  <si>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</si>
  <si>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</si>
  <si>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</si>
  <si>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</si>
  <si>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</si>
  <si>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</si>
  <si>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</si>
  <si>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</si>
  <si>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</si>
  <si>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</si>
  <si>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</si>
  <si>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</si>
  <si>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</si>
  <si>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</si>
  <si>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</si>
  <si>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</si>
  <si>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</si>
  <si>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</si>
  <si>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</si>
  <si>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</si>
  <si>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</si>
  <si>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</si>
  <si>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</si>
  <si>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</si>
  <si>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</si>
  <si>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</si>
  <si>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</si>
  <si>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</si>
  <si>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</si>
  <si>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</si>
  <si>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</si>
  <si>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</si>
  <si>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</si>
  <si>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</si>
  <si>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</si>
  <si>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</si>
  <si>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</si>
  <si>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</si>
  <si>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</si>
  <si>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</si>
  <si>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</si>
  <si>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</si>
  <si>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</si>
  <si>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</si>
  <si>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</si>
  <si>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</si>
  <si>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</si>
  <si>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</si>
  <si>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</si>
  <si>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</si>
  <si>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</si>
  <si>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</si>
  <si>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</si>
  <si>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</si>
  <si>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</si>
  <si>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</si>
  <si>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</si>
  <si>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</si>
  <si>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</si>
  <si>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</si>
  <si>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</si>
  <si>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</si>
  <si>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</si>
  <si>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</si>
  <si>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</si>
  <si>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</si>
  <si>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</si>
  <si>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</si>
  <si>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</si>
  <si>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</si>
  <si>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</si>
  <si>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</si>
  <si>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</si>
  <si>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</si>
  <si>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</si>
  <si>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</si>
  <si>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</si>
  <si>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</si>
  <si>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</si>
  <si>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</si>
  <si>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</si>
  <si>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</si>
  <si>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</si>
  <si>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</si>
  <si>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</si>
  <si>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</si>
  <si>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</si>
  <si>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</si>
  <si>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</si>
  <si>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</si>
  <si>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</si>
  <si>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</si>
  <si>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</si>
  <si>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</si>
  <si>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</si>
  <si>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</si>
  <si>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</si>
  <si>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</si>
  <si>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</si>
  <si>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</si>
  <si>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</si>
  <si>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</si>
  <si>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</si>
  <si>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</si>
  <si>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</si>
  <si>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</si>
  <si>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</si>
  <si>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</si>
  <si>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</si>
  <si>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</si>
  <si>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</si>
  <si>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</si>
  <si>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</si>
  <si>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</si>
  <si>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</si>
  <si>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</si>
  <si>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</si>
  <si>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</si>
  <si>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</si>
  <si>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</si>
  <si>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</si>
  <si>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</si>
  <si>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</si>
  <si>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</si>
  <si>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</si>
  <si>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</si>
  <si>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</si>
  <si>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</si>
  <si>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</si>
  <si>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</si>
  <si>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</si>
  <si>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</si>
  <si>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</si>
  <si>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</si>
  <si>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</si>
  <si>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</si>
  <si>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</si>
  <si>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</si>
  <si>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</si>
  <si>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</si>
  <si>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</si>
  <si>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</si>
  <si>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</si>
  <si>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</si>
  <si>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</si>
  <si>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</si>
  <si>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</si>
  <si>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</si>
  <si>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</si>
  <si>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</si>
  <si>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</si>
  <si>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</si>
  <si>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</si>
  <si>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</si>
  <si>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</si>
  <si>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</si>
  <si>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</si>
  <si>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</si>
  <si>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</si>
  <si>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</si>
  <si>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</si>
  <si>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</si>
  <si>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</si>
  <si>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</si>
  <si>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</si>
  <si>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</si>
  <si>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</si>
  <si>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</si>
  <si>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</si>
  <si>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</si>
  <si>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</si>
  <si>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</si>
  <si>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</si>
  <si>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</si>
  <si>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</si>
  <si>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</si>
  <si>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</si>
  <si>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</si>
  <si>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</si>
  <si>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</si>
  <si>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</si>
  <si>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</si>
  <si>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</si>
  <si>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</si>
  <si>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</si>
  <si>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</si>
  <si>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</si>
  <si>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</si>
  <si>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</si>
  <si>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</si>
  <si>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</si>
  <si>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</si>
  <si>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</si>
  <si>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</si>
  <si>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</si>
  <si>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</si>
  <si>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</si>
  <si>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</si>
  <si>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</si>
  <si>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</si>
  <si>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</si>
  <si>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</si>
  <si>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</si>
  <si>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</si>
  <si>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</si>
  <si>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</si>
  <si>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</si>
  <si>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</si>
  <si>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</si>
  <si>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</si>
  <si>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</si>
  <si>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</si>
  <si>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</si>
  <si>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</si>
  <si>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</si>
  <si>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</si>
  <si>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</si>
  <si>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</si>
  <si>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</si>
  <si>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</si>
  <si>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</si>
  <si>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</si>
  <si>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</si>
  <si>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</si>
  <si>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</si>
  <si>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</si>
  <si>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</si>
  <si>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</si>
  <si>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</si>
  <si>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</si>
  <si>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</si>
  <si>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</si>
  <si>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</si>
  <si>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</si>
  <si>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</si>
  <si>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</si>
  <si>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</si>
  <si>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</si>
  <si>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</si>
  <si>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</si>
  <si>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</si>
  <si>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</si>
  <si>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</si>
  <si>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</si>
  <si>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</si>
  <si>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</si>
  <si>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</si>
  <si>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</si>
  <si>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</si>
  <si>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</si>
  <si>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</si>
  <si>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</si>
  <si>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</si>
  <si>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</si>
  <si>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</si>
  <si>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</si>
  <si>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</si>
  <si>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</si>
  <si>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</si>
  <si>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</si>
  <si>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</si>
  <si>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</si>
  <si>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</si>
  <si>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</si>
  <si>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</si>
  <si>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</si>
  <si>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</si>
  <si>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</si>
  <si>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</si>
  <si>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</si>
  <si>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</si>
  <si>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</si>
  <si>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</si>
  <si>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</si>
  <si>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</si>
  <si>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</si>
  <si>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</si>
  <si>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</si>
  <si>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</si>
  <si>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</si>
  <si>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</si>
  <si>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</si>
  <si>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</si>
  <si>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</si>
  <si>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</si>
  <si>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</si>
  <si>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</si>
  <si>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</si>
  <si>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</si>
  <si>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</si>
  <si>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</si>
  <si>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</si>
  <si>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</si>
  <si>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</si>
  <si>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</si>
  <si>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</si>
  <si>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</si>
  <si>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</si>
  <si>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</si>
  <si>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</si>
  <si>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</si>
  <si>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</si>
  <si>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</si>
  <si>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</si>
  <si>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</si>
  <si>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</si>
  <si>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</si>
  <si>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</si>
  <si>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</si>
  <si>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</si>
  <si>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</si>
  <si>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</si>
  <si>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</si>
  <si>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</si>
  <si>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</si>
  <si>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</si>
  <si>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</si>
  <si>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</si>
  <si>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</si>
  <si>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</si>
  <si>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</si>
  <si>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</si>
  <si>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</si>
  <si>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</si>
  <si>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</si>
  <si>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</si>
  <si>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</si>
  <si>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</si>
  <si>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</si>
  <si>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</si>
  <si>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</si>
  <si>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</si>
  <si>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</si>
  <si>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</si>
  <si>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</si>
  <si>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</si>
  <si>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</si>
  <si>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</si>
  <si>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</si>
  <si>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</si>
  <si>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</si>
  <si>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</si>
  <si>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</si>
  <si>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</si>
  <si>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</si>
  <si>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</si>
  <si>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</si>
  <si>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</si>
  <si>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</si>
  <si>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</si>
  <si>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</si>
  <si>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</si>
  <si>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</si>
  <si>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</si>
  <si>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</si>
  <si>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</si>
  <si>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</si>
  <si>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</si>
  <si>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</si>
  <si>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</si>
  <si>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</si>
  <si>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</si>
  <si>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</si>
  <si>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</si>
  <si>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</si>
  <si>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</si>
  <si>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</si>
  <si>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</si>
  <si>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</si>
  <si>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</si>
  <si>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</si>
  <si>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</si>
  <si>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</si>
  <si>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</si>
  <si>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</si>
  <si>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</si>
  <si>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</si>
  <si>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</si>
  <si>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</si>
  <si>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</si>
  <si>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</si>
  <si>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</si>
  <si>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</si>
  <si>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</si>
  <si>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</si>
  <si>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</si>
  <si>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</si>
  <si>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</si>
  <si>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</si>
  <si>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</si>
  <si>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</si>
  <si>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</si>
  <si>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</si>
  <si>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</si>
  <si>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</si>
  <si>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</si>
  <si>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</si>
  <si>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</si>
  <si>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</si>
  <si>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</si>
  <si>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</si>
  <si>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</si>
  <si>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</si>
  <si>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</si>
  <si>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</si>
  <si>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</si>
  <si>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</si>
  <si>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</si>
  <si>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</si>
  <si>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</si>
  <si>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</si>
  <si>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</si>
  <si>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</si>
  <si>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</si>
  <si>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</si>
  <si>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</si>
  <si>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</si>
  <si>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</si>
  <si>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</si>
  <si>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</si>
  <si>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</si>
  <si>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</si>
  <si>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</si>
  <si>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</si>
  <si>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</si>
  <si>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</si>
  <si>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</si>
  <si>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</si>
  <si>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</si>
  <si>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</si>
  <si>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</si>
  <si>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</si>
  <si>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</si>
  <si>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</si>
  <si>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</si>
  <si>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</si>
  <si>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</si>
  <si>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</si>
  <si>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</si>
  <si>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</si>
  <si>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</si>
  <si>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</si>
  <si>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</si>
  <si>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</si>
  <si>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</si>
  <si>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</si>
  <si>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</si>
  <si>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</si>
  <si>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</si>
  <si>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</si>
  <si>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</si>
  <si>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</si>
  <si>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</si>
  <si>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</si>
  <si>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</si>
  <si>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</si>
  <si>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</si>
  <si>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</si>
  <si>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</si>
  <si>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</si>
  <si>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</si>
  <si>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</si>
  <si>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</si>
  <si>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</si>
  <si>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</si>
  <si>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</si>
  <si>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</si>
  <si>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</si>
  <si>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</si>
  <si>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</si>
  <si>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</si>
  <si>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</si>
  <si>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</si>
  <si>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</si>
  <si>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</si>
  <si>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</si>
  <si>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</si>
  <si>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</si>
  <si>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</si>
  <si>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</si>
  <si>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</si>
  <si>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</si>
  <si>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</si>
  <si>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</si>
  <si>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</si>
  <si>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</si>
  <si>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</si>
  <si>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</si>
  <si>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</si>
  <si>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</si>
  <si>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</si>
  <si>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</si>
  <si>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</si>
  <si>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</si>
  <si>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</si>
  <si>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</si>
  <si>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</si>
  <si>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</si>
  <si>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</si>
  <si>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</si>
  <si>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</si>
  <si>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</si>
  <si>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</si>
  <si>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</si>
  <si>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</si>
  <si>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</si>
  <si>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</si>
  <si>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</si>
  <si>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</si>
  <si>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</si>
  <si>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</si>
  <si>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</si>
  <si>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</si>
  <si>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</si>
  <si>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</si>
  <si>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</si>
  <si>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</si>
  <si>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</si>
  <si>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</si>
  <si>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</si>
  <si>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</si>
  <si>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</si>
  <si>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</si>
  <si>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</si>
  <si>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</si>
  <si>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</si>
  <si>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</si>
  <si>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</si>
  <si>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</si>
  <si>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</si>
  <si>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</si>
  <si>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</si>
  <si>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</si>
  <si>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</si>
  <si>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</si>
  <si>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</si>
  <si>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</si>
  <si>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</si>
  <si>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</si>
  <si>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</si>
  <si>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</si>
  <si>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</si>
  <si>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</si>
  <si>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</si>
  <si>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</si>
  <si>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</si>
  <si>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</si>
  <si>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</si>
  <si>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</si>
  <si>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</si>
  <si>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</si>
  <si>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</si>
  <si>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</si>
  <si>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</si>
  <si>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</si>
  <si>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</si>
  <si>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</si>
  <si>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</si>
  <si>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</si>
  <si>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</si>
  <si>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</si>
  <si>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</si>
  <si>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</si>
  <si>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</si>
  <si>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</si>
  <si>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</si>
  <si>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</si>
  <si>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</si>
  <si>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</si>
  <si>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</si>
  <si>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</si>
  <si>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</si>
  <si>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</si>
  <si>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</si>
  <si>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</si>
  <si>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</si>
  <si>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</si>
  <si>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</si>
  <si>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</si>
  <si>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</si>
  <si>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</si>
  <si>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</si>
  <si>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</si>
  <si>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</si>
  <si>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</si>
  <si>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</si>
  <si>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</si>
  <si>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</si>
  <si>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</si>
  <si>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</si>
  <si>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</si>
  <si>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</si>
  <si>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</si>
  <si>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</si>
  <si>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</si>
  <si>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</si>
  <si>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</si>
  <si>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</si>
  <si>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</si>
  <si>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</si>
  <si>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</si>
  <si>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</si>
  <si>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</si>
  <si>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</si>
  <si>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</si>
  <si>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</si>
  <si>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</si>
  <si>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</si>
  <si>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</si>
  <si>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</si>
  <si>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</si>
  <si>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</si>
  <si>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</si>
  <si>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</si>
  <si>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</si>
  <si>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</si>
  <si>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</si>
  <si>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</si>
  <si>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</si>
  <si>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</si>
  <si>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</si>
  <si>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</si>
  <si>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</si>
  <si>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</si>
  <si>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</si>
  <si>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</si>
  <si>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</si>
  <si>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</si>
  <si>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</si>
  <si>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</si>
  <si>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</si>
  <si>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</si>
  <si>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</si>
  <si>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</si>
  <si>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</si>
  <si>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</si>
  <si>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</si>
  <si>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</si>
  <si>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</si>
  <si>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</si>
  <si>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</si>
  <si>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</si>
  <si>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</si>
  <si>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</si>
  <si>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</si>
  <si>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</si>
  <si>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</si>
  <si>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</si>
  <si>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</si>
  <si>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</si>
  <si>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</si>
  <si>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</si>
  <si>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</si>
  <si>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</si>
  <si>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</si>
  <si>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</si>
  <si>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</si>
  <si>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</si>
  <si>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</si>
  <si>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</si>
  <si>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</si>
  <si>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</si>
  <si>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</si>
  <si>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</si>
  <si>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</si>
  <si>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</si>
  <si>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</si>
  <si>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</si>
  <si>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</si>
  <si>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</si>
  <si>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</si>
  <si>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</si>
  <si>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</si>
  <si>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</si>
  <si>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</si>
  <si>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</si>
  <si>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</si>
  <si>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</si>
  <si>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</si>
  <si>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</si>
  <si>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</si>
  <si>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</si>
  <si>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</si>
  <si>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</si>
  <si>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</si>
  <si>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</si>
  <si>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</si>
  <si>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</si>
  <si>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</si>
  <si>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</si>
  <si>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</si>
  <si>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</si>
  <si>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</si>
  <si>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</si>
  <si>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</si>
  <si>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</si>
  <si>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</si>
  <si>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</si>
  <si>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</si>
  <si>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</si>
  <si>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</si>
  <si>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</si>
  <si>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</si>
  <si>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</si>
  <si>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</si>
  <si>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</si>
  <si>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</si>
  <si>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</si>
  <si>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</si>
  <si>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</si>
  <si>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</si>
  <si>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</si>
  <si>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</si>
  <si>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</si>
  <si>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</si>
  <si>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</si>
  <si>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</si>
  <si>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</si>
  <si>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</si>
  <si>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</si>
  <si>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</si>
  <si>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</si>
  <si>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</si>
  <si>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</si>
  <si>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</si>
  <si>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</si>
  <si>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</si>
  <si>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</si>
  <si>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</si>
  <si>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</si>
  <si>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</si>
  <si>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</si>
  <si>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</si>
  <si>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</si>
  <si>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</si>
  <si>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</si>
  <si>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</si>
  <si>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</si>
  <si>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</si>
  <si>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</si>
  <si>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</si>
  <si>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</si>
  <si>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</si>
  <si>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</si>
  <si>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</si>
  <si>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</si>
  <si>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</si>
  <si>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</si>
  <si>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</si>
  <si>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</si>
  <si>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</si>
  <si>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</si>
  <si>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</si>
  <si>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</si>
  <si>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</si>
  <si>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</si>
  <si>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</si>
  <si>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</si>
  <si>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</si>
  <si>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</si>
  <si>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</si>
  <si>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</si>
  <si>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</si>
  <si>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</si>
  <si>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</si>
  <si>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</si>
  <si>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</si>
  <si>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</si>
  <si>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</si>
  <si>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</si>
  <si>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</si>
  <si>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</si>
  <si>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</si>
  <si>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</si>
  <si>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</si>
  <si>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</si>
  <si>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</si>
  <si>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</si>
  <si>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</si>
  <si>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</si>
  <si>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</si>
  <si>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</si>
  <si>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</si>
  <si>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</si>
  <si>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</si>
  <si>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</si>
  <si>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</si>
  <si>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</si>
  <si>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</si>
  <si>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</si>
  <si>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</si>
  <si>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</si>
  <si>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</si>
  <si>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</si>
  <si>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</si>
  <si>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</si>
  <si>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</si>
  <si>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</si>
  <si>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</si>
  <si>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</si>
  <si>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</si>
  <si>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</si>
  <si>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</si>
  <si>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</si>
  <si>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</si>
  <si>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</si>
  <si>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</si>
  <si>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</si>
  <si>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</si>
  <si>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</si>
  <si>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</si>
  <si>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</si>
  <si>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</si>
  <si>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</si>
  <si>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</si>
  <si>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</si>
  <si>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</si>
  <si>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</si>
  <si>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</si>
  <si>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</si>
  <si>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</si>
  <si>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</si>
  <si>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</si>
  <si>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</si>
  <si>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</si>
  <si>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</si>
  <si>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</si>
  <si>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</si>
  <si>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</si>
  <si>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</si>
  <si>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</si>
  <si>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</si>
  <si>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</si>
  <si>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</si>
  <si>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</si>
  <si>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</si>
  <si>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</si>
  <si>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</si>
  <si>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</si>
  <si>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</si>
  <si>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</si>
  <si>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</si>
  <si>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</si>
  <si>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</si>
  <si>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</si>
  <si>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</si>
  <si>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</si>
  <si>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</si>
  <si>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</si>
  <si>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</si>
  <si>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</si>
  <si>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</si>
  <si>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</si>
  <si>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</si>
  <si>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</si>
  <si>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</si>
  <si>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</si>
  <si>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</si>
  <si>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</si>
  <si>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</si>
  <si>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</si>
  <si>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</si>
  <si>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</si>
  <si>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</si>
  <si>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</si>
  <si>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</si>
  <si>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</si>
  <si>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</si>
  <si>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</si>
  <si>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</si>
  <si>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</si>
  <si>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</si>
  <si>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</si>
  <si>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</si>
  <si>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</si>
  <si>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</si>
  <si>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</si>
  <si>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</si>
  <si>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</si>
  <si>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</si>
  <si>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</si>
  <si>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</si>
  <si>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</si>
  <si>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</si>
  <si>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</si>
  <si>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</si>
  <si>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</si>
  <si>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</si>
  <si>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</si>
  <si>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</si>
  <si>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</si>
  <si>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</si>
  <si>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</si>
  <si>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</si>
  <si>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</si>
  <si>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</si>
  <si>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</si>
  <si>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</si>
  <si>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</si>
  <si>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</si>
  <si>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</si>
  <si>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</si>
  <si>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</si>
  <si>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</si>
  <si>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</si>
  <si>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</si>
  <si>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</si>
  <si>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</si>
  <si>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</si>
  <si>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</si>
  <si>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</si>
  <si>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</si>
  <si>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</si>
  <si>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</si>
  <si>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</si>
  <si>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</si>
  <si>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</si>
  <si>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</si>
  <si>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</si>
  <si>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</si>
  <si>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</si>
  <si>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</si>
  <si>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</si>
  <si>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</si>
  <si>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</si>
  <si>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</si>
  <si>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</si>
  <si>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</si>
  <si>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</si>
  <si>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</si>
  <si>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</si>
  <si>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</si>
  <si>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</si>
  <si>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</si>
  <si>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</si>
  <si>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</si>
  <si>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</si>
  <si>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</si>
  <si>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</si>
  <si>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</si>
  <si>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</si>
  <si>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</si>
  <si>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</si>
  <si>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</si>
  <si>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</si>
  <si>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</si>
  <si>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</si>
  <si>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</si>
  <si>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</si>
  <si>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</si>
  <si>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</si>
  <si>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</si>
  <si>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</si>
  <si>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</si>
  <si>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</si>
  <si>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</si>
  <si>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</si>
  <si>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</si>
  <si>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</si>
  <si>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</si>
  <si>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</si>
  <si>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</si>
  <si>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</si>
  <si>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</si>
  <si>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</si>
  <si>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</si>
  <si>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</si>
  <si>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</si>
  <si>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</si>
  <si>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</si>
  <si>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</si>
  <si>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</si>
  <si>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</si>
  <si>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</si>
  <si>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</si>
  <si>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</si>
  <si>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</si>
  <si>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</si>
  <si>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</si>
  <si>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</si>
  <si>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</si>
  <si>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</si>
  <si>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</si>
  <si>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</si>
  <si>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</si>
  <si>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</si>
  <si>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</si>
  <si>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</si>
  <si>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</si>
  <si>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</si>
  <si>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</si>
  <si>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</si>
  <si>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</si>
  <si>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</si>
  <si>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</si>
  <si>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</si>
  <si>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</si>
  <si>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</si>
  <si>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</si>
  <si>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</si>
  <si>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</si>
  <si>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</si>
  <si>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</si>
  <si>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</si>
  <si>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</si>
  <si>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</si>
  <si>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</si>
  <si>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</si>
  <si>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</si>
  <si>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</si>
  <si>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</si>
  <si>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</si>
  <si>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</si>
  <si>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</si>
  <si>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</si>
  <si>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</si>
  <si>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</si>
  <si>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</si>
  <si>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</si>
  <si>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</si>
  <si>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</si>
  <si>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</si>
  <si>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</si>
  <si>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</si>
  <si>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</si>
  <si>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</si>
  <si>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</si>
  <si>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</si>
  <si>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</si>
  <si>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</si>
  <si>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</si>
  <si>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</si>
  <si>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</si>
  <si>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</si>
  <si>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</si>
  <si>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</si>
  <si>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</si>
  <si>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</si>
  <si>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</si>
  <si>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</si>
  <si>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</si>
  <si>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</si>
  <si>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</si>
  <si>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</si>
  <si>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</si>
  <si>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</si>
  <si>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</si>
  <si>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</si>
  <si>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</si>
  <si>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</si>
  <si>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</si>
  <si>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</si>
  <si>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</si>
  <si>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</si>
  <si>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</si>
  <si>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</si>
  <si>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</si>
  <si>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</si>
  <si>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</si>
  <si>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</si>
  <si>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</si>
  <si>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</si>
  <si>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</si>
  <si>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</si>
  <si>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</si>
  <si>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</si>
  <si>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</si>
  <si>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</si>
  <si>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</si>
  <si>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</si>
  <si>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</si>
  <si>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</si>
  <si>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</si>
  <si>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</si>
  <si>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</si>
  <si>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</si>
  <si>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</si>
  <si>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</si>
  <si>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</si>
  <si>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</si>
  <si>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</si>
  <si>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</si>
  <si>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</si>
  <si>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</si>
  <si>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</si>
  <si>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</si>
  <si>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</si>
  <si>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</si>
  <si>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</si>
  <si>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</si>
  <si>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</si>
  <si>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</si>
  <si>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</si>
  <si>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</si>
  <si>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</si>
  <si>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</si>
  <si>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</si>
  <si>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</si>
  <si>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</si>
  <si>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</si>
  <si>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</si>
  <si>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</si>
  <si>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</si>
  <si>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</si>
  <si>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</si>
  <si>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</si>
  <si>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</si>
  <si>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</si>
  <si>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</si>
  <si>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</si>
  <si>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</si>
  <si>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</si>
  <si>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</si>
  <si>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</si>
  <si>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</si>
  <si>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</si>
  <si>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</si>
  <si>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</si>
  <si>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</si>
  <si>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</si>
  <si>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</si>
  <si>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</si>
  <si>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</si>
  <si>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</si>
  <si>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</si>
  <si>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</si>
  <si>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</si>
  <si>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</si>
  <si>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</si>
  <si>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</si>
  <si>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</si>
  <si>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</si>
  <si>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</si>
  <si>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</si>
  <si>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</si>
  <si>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</si>
  <si>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</si>
  <si>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</si>
  <si>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</si>
  <si>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</si>
  <si>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</si>
  <si>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</si>
  <si>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</si>
  <si>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</si>
  <si>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</si>
  <si>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</si>
  <si>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</si>
  <si>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</si>
  <si>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</si>
  <si>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</si>
  <si>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</si>
  <si>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</si>
  <si>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</si>
  <si>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</si>
  <si>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</si>
  <si>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</si>
  <si>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</si>
  <si>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</si>
  <si>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</si>
  <si>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</si>
  <si>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</si>
  <si>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</si>
  <si>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</si>
  <si>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</si>
  <si>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</si>
  <si>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</si>
  <si>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</si>
  <si>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</si>
  <si>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</si>
  <si>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</si>
  <si>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</si>
  <si>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</si>
  <si>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</si>
  <si>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</si>
  <si>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</si>
  <si>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</si>
  <si>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</si>
  <si>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</si>
  <si>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</si>
  <si>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</si>
  <si>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</si>
  <si>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</si>
  <si>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</si>
  <si>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</si>
  <si>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</si>
  <si>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</si>
  <si>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</si>
  <si>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</si>
  <si>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</si>
  <si>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</si>
  <si>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</si>
  <si>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</si>
  <si>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</si>
  <si>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</si>
  <si>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</si>
  <si>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</si>
  <si>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</si>
  <si>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</si>
  <si>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</si>
  <si>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</si>
  <si>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</si>
  <si>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</si>
  <si>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</si>
  <si>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</si>
  <si>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</si>
  <si>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</si>
  <si>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</si>
  <si>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</si>
  <si>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</si>
  <si>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</si>
  <si>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</si>
  <si>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</si>
  <si>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</si>
  <si>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</si>
  <si>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</si>
  <si>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</si>
  <si>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</si>
  <si>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</si>
  <si>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</si>
  <si>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</si>
  <si>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</si>
  <si>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</si>
  <si>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</si>
  <si>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</si>
  <si>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</si>
  <si>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</si>
  <si>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</si>
  <si>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</si>
  <si>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</si>
  <si>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</si>
  <si>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</si>
  <si>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</si>
  <si>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</si>
  <si>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</si>
  <si>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</si>
  <si>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</si>
  <si>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</si>
  <si>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</si>
  <si>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</si>
  <si>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</si>
  <si>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</si>
  <si>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</si>
  <si>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</si>
  <si>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</si>
  <si>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</si>
  <si>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</si>
  <si>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</si>
  <si>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</si>
  <si>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</si>
  <si>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</si>
  <si>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</si>
  <si>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</si>
  <si>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</si>
  <si>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</si>
  <si>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</si>
  <si>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</si>
  <si>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</si>
  <si>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</si>
  <si>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</si>
  <si>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</si>
  <si>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</si>
  <si>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</si>
  <si>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</si>
  <si>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</si>
  <si>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</si>
  <si>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</si>
  <si>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</si>
  <si>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</si>
  <si>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</si>
  <si>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</si>
  <si>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</si>
  <si>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</si>
  <si>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</si>
  <si>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</si>
  <si>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</si>
  <si>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</si>
  <si>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</si>
  <si>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</si>
  <si>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</si>
  <si>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</si>
  <si>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</si>
  <si>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</si>
  <si>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</si>
  <si>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</si>
  <si>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</si>
  <si>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</si>
  <si>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</si>
  <si>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</si>
  <si>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</si>
  <si>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</si>
  <si>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</si>
  <si>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</si>
  <si>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</si>
  <si>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</si>
  <si>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</si>
  <si>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</si>
  <si>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</si>
  <si>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</si>
  <si>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</si>
  <si>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</si>
  <si>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</si>
  <si>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</si>
  <si>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</si>
  <si>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</si>
  <si>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</si>
  <si>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</si>
  <si>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</si>
  <si>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</si>
  <si>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</si>
  <si>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</si>
  <si>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</si>
  <si>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</si>
  <si>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</si>
  <si>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</si>
  <si>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</si>
  <si>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</si>
  <si>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</si>
  <si>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</si>
  <si>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</si>
  <si>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</si>
  <si>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</si>
  <si>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</si>
  <si>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</si>
  <si>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</si>
  <si>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</si>
  <si>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</si>
  <si>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</si>
  <si>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</si>
  <si>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</si>
  <si>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</si>
  <si>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</si>
  <si>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</si>
  <si>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</si>
  <si>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</si>
  <si>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</si>
  <si>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</si>
  <si>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</si>
  <si>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</si>
  <si>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</si>
  <si>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</si>
  <si>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</si>
  <si>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</si>
  <si>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</si>
  <si>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</si>
  <si>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</si>
  <si>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</si>
  <si>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</si>
  <si>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</si>
  <si>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</si>
  <si>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</si>
  <si>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</si>
  <si>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</si>
  <si>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</si>
  <si>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</si>
  <si>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</si>
  <si>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</si>
  <si>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</si>
  <si>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</si>
  <si>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</si>
  <si>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</si>
  <si>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</si>
  <si>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</si>
  <si>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</si>
  <si>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</si>
  <si>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</si>
  <si>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</si>
  <si>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</si>
  <si>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</si>
  <si>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</si>
  <si>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</si>
  <si>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</si>
  <si>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</si>
  <si>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</si>
  <si>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</si>
  <si>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</si>
  <si>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</si>
  <si>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</si>
  <si>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</si>
  <si>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</si>
  <si>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</si>
  <si>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</si>
  <si>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</si>
  <si>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</si>
  <si>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</si>
  <si>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</si>
  <si>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</si>
  <si>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</si>
  <si>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</si>
  <si>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</si>
  <si>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</si>
  <si>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</si>
  <si>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</si>
  <si>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</si>
  <si>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</si>
  <si>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</si>
  <si>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</si>
  <si>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</si>
  <si>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</si>
  <si>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</si>
  <si>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</si>
  <si>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</si>
  <si>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</si>
  <si>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</si>
  <si>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</si>
  <si>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</si>
  <si>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</si>
  <si>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</si>
  <si>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</si>
  <si>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</si>
  <si>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</si>
  <si>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</si>
  <si>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</si>
  <si>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</si>
  <si>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</si>
  <si>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</si>
  <si>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</si>
  <si>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</si>
  <si>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</si>
  <si>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</si>
  <si>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</si>
  <si>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</si>
  <si>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</si>
  <si>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</si>
  <si>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</si>
  <si>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</si>
  <si>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</si>
  <si>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</si>
  <si>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</si>
  <si>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</si>
  <si>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</si>
  <si>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</si>
  <si>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</si>
  <si>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</si>
  <si>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</si>
  <si>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</si>
  <si>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</si>
  <si>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</si>
  <si>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</si>
  <si>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</si>
  <si>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</si>
  <si>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</si>
  <si>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</si>
  <si>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</si>
  <si>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</si>
  <si>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</si>
  <si>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</si>
  <si>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</si>
  <si>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</si>
  <si>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</si>
  <si>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</si>
  <si>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</si>
  <si>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</si>
  <si>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</si>
  <si>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</si>
  <si>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</si>
  <si>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</si>
  <si>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</si>
  <si>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</si>
  <si>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</si>
  <si>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</si>
  <si>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</si>
  <si>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</si>
  <si>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</si>
  <si>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</si>
  <si>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</si>
  <si>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</si>
  <si>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</si>
  <si>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</si>
  <si>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</si>
  <si>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</si>
  <si>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</si>
  <si>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</si>
  <si>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</si>
  <si>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</si>
  <si>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</si>
  <si>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</si>
  <si>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</si>
  <si>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</si>
  <si>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</si>
  <si>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</si>
  <si>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</si>
  <si>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</si>
  <si>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</si>
  <si>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</si>
  <si>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</si>
  <si>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</si>
  <si>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</si>
  <si>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</si>
  <si>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</si>
  <si>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</si>
  <si>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</si>
  <si>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</si>
  <si>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</si>
  <si>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</si>
  <si>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</si>
  <si>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</si>
  <si>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</si>
  <si>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</si>
  <si>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</si>
  <si>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</si>
  <si>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</si>
  <si>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</si>
  <si>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</si>
  <si>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</si>
  <si>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</si>
  <si>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</si>
  <si>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</si>
  <si>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</si>
  <si>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</si>
  <si>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</si>
  <si>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</si>
  <si>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</si>
  <si>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</si>
  <si>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</si>
  <si>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</si>
  <si>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</si>
  <si>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</si>
  <si>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</si>
  <si>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</si>
  <si>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</si>
  <si>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</si>
  <si>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</si>
  <si>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</si>
  <si>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</si>
  <si>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</si>
  <si>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</si>
  <si>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</si>
  <si>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</si>
  <si>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</si>
  <si>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</si>
  <si>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</si>
  <si>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</si>
  <si>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</si>
  <si>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</si>
  <si>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</si>
  <si>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</si>
  <si>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</si>
  <si>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</si>
  <si>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</si>
  <si>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</si>
  <si>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</si>
  <si>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</si>
  <si>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</si>
  <si>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</si>
  <si>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</si>
  <si>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</si>
  <si>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</si>
  <si>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</si>
  <si>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</si>
  <si>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</si>
  <si>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</si>
  <si>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</si>
  <si>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</si>
  <si>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</si>
  <si>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</si>
  <si>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</si>
  <si>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</si>
  <si>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</si>
  <si>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</si>
  <si>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</si>
  <si>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</si>
  <si>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</si>
  <si>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</si>
  <si>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</si>
  <si>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</si>
  <si>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</si>
  <si>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</si>
  <si>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</si>
  <si>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</si>
  <si>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</si>
  <si>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</si>
  <si>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</si>
  <si>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</si>
  <si>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</si>
  <si>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</si>
  <si>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</si>
  <si>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</si>
  <si>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</si>
  <si>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</si>
  <si>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</si>
  <si>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</si>
  <si>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</si>
  <si>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</si>
  <si>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</si>
  <si>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</si>
  <si>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</si>
  <si>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</si>
  <si>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</si>
  <si>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</si>
  <si>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</si>
  <si>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</si>
  <si>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</si>
  <si>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</si>
  <si>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</si>
  <si>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</si>
  <si>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</si>
  <si>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</si>
  <si>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</si>
  <si>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</si>
  <si>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</si>
  <si>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</si>
  <si>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</si>
  <si>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</si>
  <si>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</si>
  <si>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</si>
  <si>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</si>
  <si>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</si>
  <si>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</si>
  <si>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</si>
  <si>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</si>
  <si>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</si>
  <si>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</si>
  <si>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</si>
  <si>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</si>
  <si>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</si>
  <si>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</si>
  <si>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</si>
  <si>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</si>
  <si>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</si>
  <si>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</si>
  <si>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</si>
  <si>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</si>
  <si>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</si>
  <si>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</si>
  <si>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</si>
  <si>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</si>
  <si>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</si>
  <si>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</si>
  <si>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</si>
  <si>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</si>
  <si>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</si>
  <si>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</si>
  <si>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</si>
  <si>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</si>
  <si>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</si>
  <si>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</si>
  <si>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</si>
  <si>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</si>
  <si>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</si>
  <si>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</si>
  <si>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</si>
  <si>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</si>
  <si>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</si>
  <si>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</si>
  <si>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</si>
  <si>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</si>
  <si>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</si>
  <si>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</si>
  <si>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</si>
  <si>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</si>
  <si>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</si>
  <si>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</si>
  <si>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</si>
  <si>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</si>
  <si>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</si>
  <si>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</si>
  <si>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</si>
  <si>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</si>
  <si>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</si>
  <si>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</si>
  <si>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</si>
  <si>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</si>
  <si>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</si>
  <si>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</si>
  <si>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</si>
  <si>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</si>
  <si>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</si>
  <si>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</si>
  <si>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</si>
  <si>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</si>
  <si>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</si>
  <si>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</si>
  <si>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</si>
  <si>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</si>
  <si>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</si>
  <si>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</si>
  <si>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</si>
  <si>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</si>
  <si>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</si>
  <si>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</si>
  <si>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</si>
  <si>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</si>
  <si>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</si>
  <si>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</si>
  <si>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</si>
  <si>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</si>
  <si>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</si>
  <si>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</si>
  <si>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</si>
  <si>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</si>
  <si>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</si>
  <si>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</si>
  <si>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</si>
  <si>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</si>
  <si>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</si>
  <si>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</si>
  <si>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</si>
  <si>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</si>
  <si>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</si>
  <si>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</si>
  <si>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</si>
  <si>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</si>
  <si>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</si>
  <si>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</si>
  <si>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</si>
  <si>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</si>
  <si>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</si>
  <si>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</si>
  <si>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</si>
  <si>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</si>
  <si>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</si>
  <si>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</si>
  <si>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</si>
  <si>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</si>
  <si>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</si>
  <si>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</si>
  <si>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</si>
  <si>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</si>
  <si>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</si>
  <si>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</si>
  <si>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</si>
  <si>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</si>
  <si>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</si>
  <si>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</si>
  <si>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</si>
  <si>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</si>
  <si>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</si>
  <si>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</si>
  <si>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</si>
  <si>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</si>
  <si>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</si>
  <si>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</si>
  <si>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</si>
  <si>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</si>
  <si>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</si>
  <si>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</si>
  <si>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</si>
  <si>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</si>
  <si>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</si>
  <si>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</si>
  <si>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</si>
  <si>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</si>
  <si>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</si>
  <si>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</si>
  <si>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</si>
  <si>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</si>
  <si>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</si>
  <si>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</si>
  <si>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</si>
  <si>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</si>
  <si>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</si>
  <si>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</si>
  <si>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</si>
  <si>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</si>
  <si>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</si>
  <si>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</si>
  <si>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</si>
  <si>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</si>
  <si>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</si>
  <si>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</si>
  <si>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</si>
  <si>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</si>
  <si>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</si>
  <si>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</si>
  <si>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</si>
  <si>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</si>
  <si>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</si>
  <si>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</si>
  <si>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</si>
  <si>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</si>
  <si>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</si>
  <si>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</si>
  <si>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</si>
  <si>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</si>
  <si>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</si>
  <si>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</si>
  <si>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</si>
  <si>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</si>
  <si>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</si>
  <si>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</si>
  <si>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</si>
  <si>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</si>
  <si>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</si>
  <si>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</si>
  <si>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</si>
  <si>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</si>
  <si>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</si>
  <si>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</si>
  <si>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</si>
  <si>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</si>
  <si>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</si>
  <si>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</si>
  <si>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</si>
  <si>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</si>
  <si>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</si>
  <si>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</si>
  <si>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</si>
  <si>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</si>
  <si>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</si>
  <si>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</si>
  <si>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</si>
  <si>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</si>
  <si>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</si>
  <si>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</si>
  <si>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</si>
  <si>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</si>
  <si>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</si>
  <si>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</si>
  <si>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</si>
  <si>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</si>
  <si>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</si>
  <si>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</si>
  <si>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</si>
  <si>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</si>
  <si>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</si>
  <si>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</si>
  <si>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</si>
  <si>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</si>
  <si>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</si>
  <si>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</si>
  <si>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</si>
  <si>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</si>
  <si>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</si>
  <si>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</si>
  <si>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</si>
  <si>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</si>
  <si>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</si>
  <si>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</si>
  <si>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</si>
  <si>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</si>
  <si>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</si>
  <si>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</si>
  <si>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</si>
  <si>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</si>
  <si>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</si>
  <si>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</si>
  <si>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</si>
  <si>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</si>
  <si>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</si>
  <si>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</si>
  <si>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</si>
  <si>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</si>
  <si>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</si>
  <si>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</si>
  <si>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</si>
  <si>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</si>
  <si>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</si>
  <si>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</si>
  <si>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</si>
  <si>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</si>
  <si>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</si>
  <si>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</si>
  <si>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</si>
  <si>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</si>
  <si>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</si>
  <si>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</si>
  <si>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</si>
  <si>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</si>
  <si>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</si>
  <si>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</si>
  <si>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</si>
  <si>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</si>
  <si>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</si>
  <si>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</si>
  <si>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</si>
  <si>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</si>
  <si>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</si>
  <si>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</si>
  <si>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</si>
  <si>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</si>
  <si>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</si>
  <si>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</si>
  <si>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</si>
  <si>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</si>
  <si>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</si>
  <si>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</si>
  <si>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</si>
  <si>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</si>
  <si>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</si>
  <si>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</si>
  <si>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</si>
  <si>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</si>
  <si>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</si>
  <si>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</si>
  <si>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</si>
  <si>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</si>
  <si>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</si>
  <si>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</si>
  <si>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</si>
  <si>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</si>
  <si>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</si>
  <si>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</si>
  <si>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</si>
  <si>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</si>
  <si>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</si>
  <si>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</si>
  <si>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</si>
  <si>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</si>
  <si>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</si>
  <si>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</si>
  <si>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</si>
  <si>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</si>
  <si>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</si>
  <si>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</si>
  <si>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</si>
  <si>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</si>
  <si>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</si>
  <si>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</si>
  <si>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</si>
  <si>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</si>
  <si>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</si>
  <si>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</si>
  <si>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</si>
  <si>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</si>
  <si>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</si>
  <si>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</si>
  <si>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</si>
  <si>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</si>
  <si>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</si>
  <si>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</si>
  <si>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</si>
  <si>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</si>
  <si>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</si>
  <si>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</si>
  <si>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</si>
  <si>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</si>
  <si>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</si>
  <si>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</si>
  <si>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</si>
  <si>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</si>
  <si>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</si>
  <si>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</si>
  <si>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</si>
  <si>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</si>
  <si>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</si>
  <si>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</si>
  <si>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</si>
  <si>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</si>
  <si>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</si>
  <si>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</si>
  <si>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</si>
  <si>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</si>
  <si>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</si>
  <si>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</si>
  <si>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</si>
  <si>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</si>
  <si>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</si>
  <si>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</si>
  <si>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</si>
  <si>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</si>
  <si>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</si>
  <si>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</si>
  <si>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</si>
  <si>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</si>
  <si>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</si>
  <si>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</si>
  <si>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</si>
  <si>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</si>
  <si>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</si>
  <si>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</si>
  <si>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</si>
  <si>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</si>
  <si>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</si>
  <si>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</si>
  <si>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</si>
  <si>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</si>
  <si>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</si>
  <si>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</si>
  <si>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</si>
  <si>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</si>
  <si>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</si>
  <si>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</si>
  <si>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</si>
  <si>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</si>
  <si>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</si>
  <si>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</si>
  <si>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</si>
  <si>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</si>
  <si>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</si>
  <si>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</si>
  <si>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</si>
  <si>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</si>
  <si>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</si>
  <si>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</si>
  <si>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</si>
  <si>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</si>
  <si>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</si>
  <si>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</si>
  <si>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</si>
  <si>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</si>
  <si>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</si>
  <si>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</si>
  <si>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</si>
  <si>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</si>
  <si>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</si>
  <si>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</si>
  <si>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</si>
  <si>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</si>
  <si>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</si>
  <si>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</si>
  <si>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</si>
  <si>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</si>
  <si>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</si>
  <si>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</si>
  <si>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</si>
  <si>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</si>
  <si>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</si>
  <si>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</si>
  <si>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</si>
  <si>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</si>
  <si>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</si>
  <si>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</si>
  <si>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</si>
  <si>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</si>
  <si>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</si>
  <si>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</si>
  <si>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</si>
  <si>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</si>
  <si>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</si>
  <si>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</si>
  <si>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</si>
  <si>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</si>
  <si>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</si>
  <si>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</si>
  <si>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</si>
  <si>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</si>
  <si>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</si>
  <si>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</si>
  <si>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</si>
  <si>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</si>
  <si>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</si>
  <si>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</si>
  <si>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</si>
  <si>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</si>
  <si>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</si>
  <si>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</si>
  <si>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</si>
  <si>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</si>
  <si>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</si>
  <si>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</si>
  <si>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</si>
  <si>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</si>
  <si>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</si>
  <si>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</si>
  <si>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</si>
  <si>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</si>
  <si>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</si>
  <si>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</si>
  <si>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</si>
  <si>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</si>
  <si>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</si>
  <si>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</si>
  <si>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</si>
  <si>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</si>
  <si>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</si>
  <si>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</si>
  <si>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</si>
  <si>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</si>
  <si>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</si>
  <si>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</si>
  <si>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</si>
  <si>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</si>
  <si>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</si>
  <si>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</si>
  <si>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</si>
  <si>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</si>
  <si>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</si>
  <si>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</si>
  <si>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</si>
  <si>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</si>
  <si>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</si>
  <si>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</si>
  <si>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</si>
  <si>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</si>
  <si>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</si>
  <si>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</si>
  <si>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</si>
  <si>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</si>
  <si>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</si>
  <si>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</si>
  <si>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</si>
  <si>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</si>
  <si>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</si>
  <si>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</si>
  <si>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</si>
  <si>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</si>
  <si>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</si>
  <si>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</si>
  <si>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</si>
  <si>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</si>
  <si>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</si>
  <si>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</si>
  <si>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</si>
  <si>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</si>
  <si>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</si>
  <si>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</si>
  <si>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</si>
  <si>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</si>
  <si>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</si>
  <si>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</si>
  <si>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</si>
  <si>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</si>
  <si>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</si>
  <si>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</si>
  <si>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</si>
  <si>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</si>
  <si>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</si>
  <si>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</si>
  <si>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</si>
  <si>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</si>
  <si>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</si>
  <si>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</si>
  <si>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</si>
  <si>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</si>
  <si>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</si>
  <si>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</si>
  <si>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</si>
  <si>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</si>
  <si>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</si>
  <si>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</si>
  <si>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</si>
  <si>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</si>
  <si>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</si>
  <si>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</si>
  <si>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</si>
  <si>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</si>
  <si>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</si>
  <si>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</si>
  <si>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</si>
  <si>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</si>
  <si>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</si>
  <si>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</si>
  <si>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</si>
  <si>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</si>
  <si>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</si>
  <si>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</si>
  <si>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</si>
  <si>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</si>
  <si>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</si>
  <si>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</si>
  <si>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</si>
  <si>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</si>
  <si>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</si>
  <si>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</si>
  <si>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</si>
  <si>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</si>
  <si>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</si>
  <si>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</si>
  <si>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</si>
  <si>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</si>
  <si>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</si>
  <si>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</si>
  <si>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</si>
  <si>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</si>
  <si>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</si>
  <si>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</si>
  <si>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</si>
  <si>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</si>
  <si>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</si>
  <si>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</si>
  <si>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</si>
  <si>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</si>
  <si>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</si>
  <si>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</si>
  <si>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</si>
  <si>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</si>
  <si>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</si>
  <si>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</si>
  <si>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</si>
  <si>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</si>
  <si>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</si>
  <si>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</si>
  <si>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</si>
  <si>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</si>
  <si>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</si>
  <si>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</si>
  <si>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</si>
  <si>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</si>
  <si>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</si>
  <si>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</si>
  <si>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</si>
  <si>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</si>
  <si>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</si>
  <si>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</si>
  <si>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</si>
  <si>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</si>
  <si>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</si>
  <si>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</si>
  <si>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</si>
  <si>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</si>
  <si>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</si>
  <si>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</si>
  <si>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</si>
  <si>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</si>
  <si>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</si>
  <si>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</si>
  <si>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</si>
  <si>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</si>
  <si>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</si>
  <si>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</si>
  <si>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</si>
  <si>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</si>
  <si>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</si>
  <si>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</si>
  <si>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</si>
  <si>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</si>
  <si>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</si>
  <si>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</si>
  <si>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</si>
  <si>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</si>
  <si>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</si>
  <si>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</si>
  <si>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</si>
  <si>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</si>
  <si>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</si>
  <si>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</si>
  <si>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</si>
  <si>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</si>
  <si>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</si>
  <si>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</si>
  <si>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</si>
  <si>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</si>
  <si>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</si>
  <si>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</si>
  <si>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</si>
  <si>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</si>
  <si>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</si>
  <si>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</si>
  <si>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</si>
  <si>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</si>
  <si>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</si>
  <si>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</si>
  <si>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</si>
  <si>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</si>
  <si>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</si>
  <si>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</si>
  <si>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</si>
  <si>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</si>
  <si>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</si>
  <si>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</si>
  <si>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</si>
  <si>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</si>
  <si>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</si>
  <si>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</si>
  <si>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</si>
  <si>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</si>
  <si>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</si>
  <si>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</si>
  <si>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</si>
  <si>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</si>
  <si>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</si>
  <si>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</si>
  <si>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</si>
  <si>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</si>
  <si>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</si>
  <si>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</si>
  <si>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</si>
  <si>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</si>
  <si>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</si>
  <si>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</si>
  <si>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</si>
  <si>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</si>
  <si>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</si>
  <si>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</si>
  <si>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</si>
  <si>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</si>
  <si>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</si>
  <si>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</si>
  <si>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</si>
  <si>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</si>
  <si>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</si>
  <si>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</si>
  <si>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</si>
  <si>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</si>
  <si>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</si>
  <si>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</si>
  <si>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</si>
  <si>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</si>
  <si>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</si>
  <si>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</si>
  <si>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</si>
  <si>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</si>
  <si>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</si>
  <si>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</si>
  <si>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</si>
  <si>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</si>
  <si>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</si>
  <si>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</si>
  <si>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</si>
  <si>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</si>
  <si>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</si>
  <si>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</si>
  <si>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</si>
  <si>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</si>
  <si>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</si>
  <si>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</si>
  <si>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</si>
  <si>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</si>
  <si>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</si>
  <si>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</si>
  <si>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</si>
  <si>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</si>
  <si>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</si>
  <si>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</si>
  <si>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</si>
  <si>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</si>
  <si>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</si>
  <si>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</si>
  <si>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</si>
  <si>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</si>
  <si>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</si>
  <si>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</si>
  <si>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</si>
  <si>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</si>
  <si>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</si>
  <si>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</si>
  <si>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</si>
  <si>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</si>
  <si>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</si>
  <si>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</si>
  <si>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</si>
  <si>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</si>
  <si>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</si>
  <si>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</si>
  <si>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</si>
  <si>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</si>
  <si>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</si>
  <si>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</si>
  <si>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</si>
  <si>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</si>
  <si>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</si>
  <si>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</si>
  <si>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</si>
  <si>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</si>
  <si>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</si>
  <si>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</si>
  <si>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</si>
  <si>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</si>
  <si>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</si>
  <si>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</si>
  <si>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</si>
  <si>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</si>
  <si>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</si>
  <si>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</si>
  <si>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</si>
  <si>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</si>
  <si>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</si>
  <si>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</si>
  <si>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</si>
  <si>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</si>
  <si>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</si>
  <si>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</si>
  <si>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</si>
  <si>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</si>
  <si>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</si>
  <si>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</si>
  <si>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</si>
  <si>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</si>
  <si>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</si>
  <si>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</si>
  <si>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</si>
  <si>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</si>
  <si>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</si>
  <si>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</si>
  <si>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</si>
  <si>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</si>
  <si>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</si>
  <si>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</si>
  <si>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</si>
  <si>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</si>
  <si>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</si>
  <si>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</si>
  <si>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</si>
  <si>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</si>
  <si>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</si>
  <si>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</si>
  <si>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</si>
  <si>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</si>
  <si>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</si>
  <si>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</si>
  <si>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</si>
  <si>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</si>
  <si>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</si>
  <si>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</si>
  <si>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</si>
  <si>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</si>
  <si>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</si>
  <si>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</si>
  <si>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</si>
  <si>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</si>
  <si>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</si>
  <si>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</si>
  <si>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</si>
  <si>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</si>
  <si>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</si>
  <si>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</si>
  <si>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</si>
  <si>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</si>
  <si>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</si>
  <si>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</si>
  <si>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</si>
  <si>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</si>
  <si>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</si>
  <si>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</si>
  <si>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</si>
  <si>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</si>
  <si>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</si>
  <si>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</si>
  <si>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</si>
  <si>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</si>
  <si>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</si>
  <si>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</si>
  <si>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</si>
  <si>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</si>
  <si>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</si>
  <si>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</si>
  <si>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</si>
  <si>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</si>
  <si>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</si>
  <si>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</si>
  <si>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</si>
  <si>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</si>
  <si>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</si>
  <si>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</si>
  <si>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</si>
  <si>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</si>
  <si>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</si>
  <si>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</si>
  <si>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</si>
  <si>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</si>
  <si>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</si>
  <si>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</si>
  <si>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</si>
  <si>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</si>
  <si>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</si>
  <si>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</si>
  <si>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</si>
  <si>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</si>
  <si>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</si>
  <si>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</si>
  <si>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</si>
  <si>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</si>
  <si>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</si>
  <si>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</si>
  <si>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</si>
  <si>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</si>
  <si>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</si>
  <si>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</si>
  <si>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</si>
  <si>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</si>
  <si>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</si>
  <si>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</si>
  <si>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</si>
  <si>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</si>
  <si>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</si>
  <si>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</si>
  <si>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</si>
  <si>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</si>
  <si>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</si>
  <si>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</si>
  <si>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</si>
  <si>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</si>
  <si>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</si>
  <si>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</si>
  <si>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</si>
  <si>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</si>
  <si>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</si>
  <si>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</si>
  <si>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</si>
  <si>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</si>
  <si>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</si>
  <si>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</si>
  <si>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</si>
  <si>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</si>
  <si>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</si>
  <si>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</si>
  <si>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</si>
  <si>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</si>
  <si>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</si>
  <si>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</si>
  <si>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</si>
  <si>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</si>
  <si>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</si>
  <si>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</si>
  <si>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</si>
  <si>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</si>
  <si>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</si>
  <si>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</si>
  <si>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</si>
  <si>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</si>
  <si>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</si>
  <si>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</si>
  <si>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</si>
  <si>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</si>
  <si>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</si>
  <si>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</si>
  <si>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</si>
  <si>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</si>
  <si>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</si>
  <si>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</si>
  <si>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</si>
  <si>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</si>
  <si>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</si>
  <si>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</si>
  <si>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</si>
  <si>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</si>
  <si>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</si>
  <si>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</si>
  <si>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</si>
  <si>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</si>
  <si>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</si>
  <si>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</si>
  <si>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</si>
  <si>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</si>
  <si>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</si>
  <si>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</si>
  <si>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</si>
  <si>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</si>
  <si>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</si>
  <si>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</si>
  <si>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</si>
  <si>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</si>
  <si>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</si>
  <si>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</si>
  <si>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</si>
  <si>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</si>
  <si>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</si>
  <si>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</si>
  <si>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</si>
  <si>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</si>
  <si>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</si>
  <si>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</si>
  <si>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</si>
  <si>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</si>
  <si>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</si>
  <si>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</si>
  <si>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</si>
  <si>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</si>
  <si>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</si>
  <si>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</si>
  <si>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</si>
  <si>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</si>
  <si>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</si>
  <si>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</si>
  <si>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</si>
  <si>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</si>
  <si>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</si>
  <si>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</si>
  <si>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</si>
  <si>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</si>
  <si>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</si>
  <si>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</si>
  <si>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</si>
  <si>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</si>
  <si>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</si>
  <si>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</si>
  <si>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</si>
  <si>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</si>
  <si>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</si>
  <si>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</si>
  <si>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</si>
  <si>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</si>
  <si>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</si>
  <si>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</si>
  <si>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</si>
  <si>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</si>
  <si>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</si>
  <si>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</si>
  <si>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</si>
  <si>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</si>
  <si>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</si>
  <si>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</si>
  <si>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</si>
  <si>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</si>
  <si>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</si>
  <si>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</si>
  <si>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</si>
  <si>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</si>
  <si>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</si>
  <si>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</si>
  <si>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</si>
  <si>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</si>
  <si>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</si>
  <si>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</si>
  <si>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</si>
  <si>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</si>
  <si>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</si>
  <si>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</si>
  <si>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</si>
  <si>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</si>
  <si>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</si>
  <si>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</si>
  <si>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</si>
  <si>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</si>
  <si>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</si>
  <si>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</si>
  <si>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</si>
  <si>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</si>
  <si>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</si>
  <si>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</si>
  <si>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</si>
  <si>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</si>
  <si>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</si>
  <si>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</si>
  <si>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</si>
  <si>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</si>
  <si>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</si>
  <si>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</si>
  <si>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</si>
  <si>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</si>
  <si>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</si>
  <si>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</si>
  <si>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</si>
  <si>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</si>
  <si>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</si>
  <si>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</si>
  <si>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</si>
  <si>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</si>
  <si>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</si>
  <si>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</si>
  <si>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</si>
  <si>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</si>
  <si>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</si>
  <si>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</si>
  <si>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</si>
  <si>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</si>
  <si>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</si>
  <si>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</si>
  <si>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</si>
  <si>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</si>
  <si>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</si>
  <si>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</si>
  <si>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</si>
  <si>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</si>
  <si>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</si>
  <si>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</si>
  <si>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</si>
  <si>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</si>
  <si>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</si>
  <si>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</si>
  <si>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</si>
  <si>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</si>
  <si>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</si>
  <si>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</si>
  <si>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</si>
  <si>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</si>
  <si>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</si>
  <si>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</si>
  <si>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</si>
  <si>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</si>
  <si>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</si>
  <si>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</si>
  <si>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</si>
  <si>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</si>
  <si>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</si>
  <si>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</si>
  <si>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</si>
  <si>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</si>
  <si>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</si>
  <si>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</si>
  <si>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</si>
  <si>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</si>
  <si>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</si>
  <si>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</si>
  <si>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</si>
  <si>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</si>
  <si>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</si>
  <si>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</si>
  <si>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</si>
  <si>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</si>
  <si>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</si>
  <si>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</si>
  <si>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</si>
  <si>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</si>
  <si>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</si>
  <si>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</si>
  <si>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</si>
  <si>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</si>
  <si>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</si>
  <si>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</si>
  <si>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</si>
  <si>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</si>
  <si>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</si>
  <si>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</si>
  <si>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</si>
  <si>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</si>
  <si>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</si>
  <si>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</si>
  <si>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</si>
  <si>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</si>
  <si>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</si>
  <si>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</si>
  <si>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</si>
  <si>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</si>
  <si>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</si>
  <si>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</si>
  <si>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</si>
  <si>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</si>
  <si>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</si>
  <si>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</si>
  <si>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</si>
  <si>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</si>
  <si>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</si>
  <si>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</si>
  <si>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</si>
  <si>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</si>
  <si>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</si>
  <si>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</si>
  <si>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</si>
  <si>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</si>
  <si>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</si>
  <si>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</si>
  <si>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</si>
  <si>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</si>
  <si>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</si>
  <si>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</si>
  <si>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</si>
  <si>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</si>
  <si>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</si>
  <si>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</si>
  <si>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</si>
  <si>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</si>
  <si>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</si>
  <si>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</si>
  <si>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</si>
  <si>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</si>
  <si>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</si>
  <si>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</si>
  <si>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</si>
  <si>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</si>
  <si>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</si>
  <si>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</si>
  <si>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</si>
  <si>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</si>
  <si>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</si>
  <si>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</si>
  <si>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</si>
  <si>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</si>
  <si>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</si>
  <si>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</si>
  <si>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</si>
  <si>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</si>
  <si>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</si>
  <si>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</si>
  <si>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</si>
  <si>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</si>
  <si>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</si>
  <si>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</si>
  <si>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</si>
  <si>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</si>
  <si>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</si>
  <si>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</si>
  <si>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</si>
  <si>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</si>
  <si>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</si>
  <si>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</si>
  <si>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</si>
  <si>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</si>
  <si>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</si>
  <si>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</si>
  <si>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</si>
  <si>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</si>
  <si>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</si>
  <si>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</si>
  <si>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</si>
  <si>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</si>
  <si>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</si>
  <si>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</si>
  <si>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</si>
  <si>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</si>
  <si>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</si>
  <si>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</si>
  <si>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</si>
  <si>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</si>
  <si>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</si>
  <si>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</si>
  <si>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</si>
  <si>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</si>
  <si>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</si>
  <si>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</si>
  <si>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</si>
  <si>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</si>
  <si>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</si>
  <si>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</si>
  <si>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</si>
  <si>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</si>
  <si>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</si>
  <si>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</si>
  <si>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</si>
  <si>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</si>
  <si>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</si>
  <si>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</si>
  <si>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</si>
  <si>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</si>
  <si>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</si>
  <si>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</si>
  <si>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</si>
  <si>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</si>
  <si>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</si>
  <si>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</si>
  <si>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</si>
  <si>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</si>
  <si>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</si>
  <si>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</si>
  <si>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</si>
  <si>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</si>
  <si>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</si>
  <si>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</si>
  <si>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</si>
  <si>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</si>
  <si>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</si>
  <si>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</si>
  <si>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</si>
  <si>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</si>
  <si>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</si>
  <si>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</si>
  <si>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</si>
  <si>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</si>
  <si>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</si>
  <si>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</si>
  <si>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</si>
  <si>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</si>
  <si>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</si>
  <si>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</si>
  <si>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</si>
  <si>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</si>
  <si>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</si>
  <si>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</si>
  <si>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</si>
  <si>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</si>
  <si>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</si>
  <si>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</si>
  <si>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</si>
  <si>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</si>
  <si>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</si>
  <si>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</si>
  <si>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</si>
  <si>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</si>
  <si>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</si>
  <si>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</si>
  <si>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</si>
  <si>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</si>
  <si>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</si>
  <si>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</si>
  <si>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</si>
  <si>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</si>
  <si>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</si>
  <si>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</si>
  <si>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</si>
  <si>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</si>
  <si>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</si>
  <si>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</si>
  <si>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</si>
  <si>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</si>
  <si>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</si>
  <si>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</si>
  <si>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</si>
  <si>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</si>
  <si>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</si>
  <si>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</si>
  <si>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</si>
  <si>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</si>
  <si>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</si>
  <si>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</si>
  <si>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</si>
  <si>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</si>
  <si>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</si>
  <si>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</si>
  <si>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</si>
  <si>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</si>
  <si>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</si>
  <si>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</si>
  <si>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</si>
  <si>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</si>
  <si>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</si>
  <si>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</si>
  <si>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</si>
  <si>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</si>
  <si>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</si>
  <si>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</si>
  <si>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</si>
  <si>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</si>
  <si>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</si>
  <si>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</si>
  <si>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</si>
  <si>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</si>
  <si>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</si>
  <si>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</si>
  <si>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</si>
  <si>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</si>
  <si>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</si>
  <si>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</si>
  <si>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</si>
  <si>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</si>
  <si>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</si>
  <si>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</si>
  <si>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</si>
  <si>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</si>
  <si>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</si>
  <si>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</si>
  <si>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</si>
  <si>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</si>
  <si>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</si>
  <si>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</si>
  <si>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</si>
  <si>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</si>
  <si>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</si>
  <si>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</si>
  <si>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</si>
  <si>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</si>
  <si>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</si>
  <si>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</si>
  <si>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</si>
  <si>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</si>
  <si>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</si>
  <si>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</si>
  <si>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</si>
  <si>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</si>
  <si>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</si>
  <si>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</si>
  <si>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</si>
  <si>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</si>
  <si>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</si>
  <si>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</si>
  <si>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</si>
  <si>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</si>
  <si>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</si>
  <si>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</si>
  <si>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</si>
  <si>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</si>
  <si>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</si>
  <si>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</si>
  <si>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</si>
  <si>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</si>
  <si>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</si>
  <si>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</si>
  <si>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</si>
  <si>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</si>
  <si>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</si>
  <si>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</si>
  <si>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</si>
  <si>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</si>
  <si>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</si>
  <si>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</si>
  <si>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</si>
  <si>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</si>
  <si>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</si>
  <si>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</si>
  <si>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</si>
  <si>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</si>
  <si>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</si>
  <si>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</si>
  <si>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</si>
  <si>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</si>
  <si>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</si>
  <si>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</si>
  <si>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</si>
  <si>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</si>
  <si>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</si>
  <si>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</si>
  <si>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</si>
  <si>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</si>
  <si>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</si>
  <si>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</si>
  <si>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</si>
  <si>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</si>
  <si>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</si>
  <si>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</si>
  <si>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</si>
  <si>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</si>
  <si>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</si>
  <si>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</si>
  <si>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</si>
  <si>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</si>
  <si>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</si>
  <si>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</si>
  <si>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</si>
  <si>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</si>
  <si>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</si>
  <si>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</si>
  <si>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</si>
  <si>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</si>
  <si>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</si>
  <si>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</si>
  <si>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</si>
  <si>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</si>
  <si>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</si>
  <si>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</si>
  <si>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</si>
  <si>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</si>
  <si>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</si>
  <si>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</si>
  <si>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</si>
  <si>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</si>
  <si>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</si>
  <si>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</si>
  <si>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</si>
  <si>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</si>
  <si>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</si>
  <si>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</si>
  <si>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</si>
  <si>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</si>
  <si>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</si>
  <si>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</si>
  <si>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</si>
  <si>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</si>
  <si>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</si>
  <si>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</si>
  <si>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</si>
  <si>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</si>
  <si>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</si>
  <si>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</si>
  <si>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</si>
  <si>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</si>
  <si>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</si>
  <si>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</si>
  <si>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</si>
  <si>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</si>
  <si>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</si>
  <si>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</si>
  <si>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</si>
  <si>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</si>
  <si>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</si>
  <si>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</si>
  <si>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</si>
  <si>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</si>
  <si>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</si>
  <si>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</si>
  <si>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</si>
  <si>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</si>
  <si>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</si>
  <si>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</si>
  <si>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</si>
  <si>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</si>
  <si>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</si>
  <si>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</si>
  <si>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</si>
  <si>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</si>
  <si>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</si>
  <si>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</si>
  <si>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</si>
  <si>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</si>
  <si>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</si>
  <si>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</si>
  <si>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</si>
  <si>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</si>
  <si>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</si>
  <si>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</si>
  <si>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</si>
  <si>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</si>
  <si>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</si>
  <si>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</si>
  <si>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</si>
  <si>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</si>
  <si>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</si>
  <si>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</si>
  <si>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</si>
  <si>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</si>
  <si>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</si>
  <si>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</si>
  <si>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</si>
  <si>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</si>
  <si>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</si>
  <si>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</si>
  <si>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</si>
  <si>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</si>
  <si>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</si>
  <si>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</si>
  <si>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</si>
  <si>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</si>
  <si>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</si>
  <si>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</si>
  <si>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</si>
  <si>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</si>
  <si>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</si>
  <si>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</si>
  <si>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</si>
  <si>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</si>
  <si>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</si>
  <si>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</si>
  <si>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</si>
  <si>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</si>
  <si>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</si>
  <si>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</si>
  <si>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</si>
  <si>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</si>
  <si>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</si>
  <si>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</si>
  <si>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</si>
  <si>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</si>
  <si>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</si>
  <si>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</si>
  <si>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</si>
  <si>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</si>
  <si>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</si>
  <si>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</si>
  <si>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</si>
  <si>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</si>
  <si>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</si>
  <si>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</si>
  <si>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</si>
  <si>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</si>
  <si>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</si>
  <si>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</si>
  <si>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</si>
  <si>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</si>
  <si>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</si>
  <si>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</si>
  <si>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</si>
  <si>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</si>
  <si>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</si>
  <si>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</si>
  <si>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</si>
  <si>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</si>
  <si>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</si>
  <si>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</si>
  <si>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</si>
  <si>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</si>
  <si>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</si>
  <si>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</si>
  <si>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</si>
  <si>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</si>
  <si>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</si>
  <si>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</si>
  <si>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</si>
  <si>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</si>
  <si>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</si>
  <si>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</si>
  <si>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</si>
  <si>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</si>
  <si>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</si>
  <si>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</si>
  <si>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</si>
  <si>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</si>
  <si>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</si>
  <si>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</si>
  <si>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</si>
  <si>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</si>
  <si>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</si>
  <si>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</si>
  <si>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</si>
  <si>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</si>
  <si>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</si>
  <si>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</si>
  <si>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</si>
  <si>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</si>
  <si>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</si>
  <si>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</si>
  <si>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</si>
  <si>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</si>
  <si>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</si>
  <si>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</si>
  <si>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</si>
  <si>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</si>
  <si>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</si>
  <si>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</si>
  <si>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</si>
  <si>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</si>
  <si>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</si>
  <si>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</si>
  <si>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</si>
  <si>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</si>
  <si>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</si>
  <si>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</si>
  <si>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</si>
  <si>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</si>
  <si>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</si>
  <si>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</si>
  <si>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</si>
  <si>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</si>
  <si>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</si>
  <si>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</si>
  <si>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</si>
  <si>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</si>
  <si>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</si>
  <si>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</si>
  <si>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</si>
  <si>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</si>
  <si>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</si>
  <si>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</si>
  <si>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</si>
  <si>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</si>
  <si>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</si>
  <si>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</si>
  <si>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</si>
  <si>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</si>
  <si>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</si>
  <si>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</si>
  <si>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</si>
  <si>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</si>
  <si>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</si>
  <si>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</si>
  <si>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</si>
  <si>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</si>
  <si>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</si>
  <si>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</si>
  <si>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</si>
  <si>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</si>
  <si>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</si>
  <si>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</si>
  <si>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</si>
  <si>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</si>
  <si>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</si>
  <si>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</si>
  <si>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</si>
  <si>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</si>
  <si>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</si>
  <si>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</si>
  <si>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</si>
  <si>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</si>
  <si>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</si>
  <si>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</si>
  <si>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</si>
  <si>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</si>
  <si>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</si>
  <si>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</si>
  <si>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</si>
  <si>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</si>
  <si>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</si>
  <si>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</si>
  <si>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</si>
  <si>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</si>
  <si>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</si>
  <si>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</si>
  <si>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</si>
  <si>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</si>
  <si>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</si>
  <si>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</si>
  <si>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</si>
  <si>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</si>
  <si>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</si>
  <si>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</si>
  <si>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</si>
  <si>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</si>
  <si>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</si>
  <si>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</si>
  <si>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</si>
  <si>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</si>
  <si>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</si>
  <si>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</si>
  <si>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</si>
  <si>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</si>
  <si>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</si>
  <si>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</si>
  <si>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</si>
  <si>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</si>
  <si>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</si>
  <si>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</si>
  <si>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</si>
  <si>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</si>
  <si>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</si>
  <si>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</si>
  <si>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</si>
  <si>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</si>
  <si>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</si>
  <si>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</si>
  <si>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</si>
  <si>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</si>
  <si>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</si>
  <si>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</si>
  <si>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</si>
  <si>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</si>
  <si>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</si>
  <si>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</si>
  <si>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</si>
  <si>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</si>
  <si>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</si>
  <si>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</si>
  <si>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</si>
  <si>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</si>
  <si>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</si>
  <si>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</si>
  <si>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</si>
  <si>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</si>
  <si>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</si>
  <si>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</si>
  <si>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</si>
  <si>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</si>
  <si>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</si>
  <si>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</si>
  <si>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</si>
  <si>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</si>
  <si>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</si>
  <si>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</si>
  <si>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</si>
  <si>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</si>
  <si>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</si>
  <si>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</si>
  <si>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</si>
  <si>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</si>
  <si>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</si>
  <si>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</si>
  <si>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</si>
  <si>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</si>
  <si>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</si>
  <si>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</si>
  <si>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</si>
  <si>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</si>
  <si>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</si>
  <si>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</si>
  <si>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</si>
  <si>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</si>
  <si>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</si>
  <si>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</si>
  <si>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</si>
  <si>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</si>
  <si>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</si>
  <si>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</si>
  <si>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</si>
  <si>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</si>
  <si>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</si>
  <si>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</si>
  <si>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</si>
  <si>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</si>
  <si>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</si>
  <si>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</si>
  <si>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</si>
  <si>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</si>
  <si>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</si>
  <si>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</si>
  <si>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</si>
  <si>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</si>
  <si>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</si>
  <si>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</si>
  <si>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</si>
  <si>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</si>
  <si>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</si>
  <si>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</si>
  <si>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</si>
  <si>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</si>
  <si>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</si>
  <si>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</si>
  <si>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</si>
  <si>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</si>
  <si>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</si>
  <si>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</si>
  <si>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</si>
  <si>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</si>
  <si>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</si>
  <si>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</si>
  <si>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</si>
  <si>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</si>
  <si>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</si>
  <si>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</si>
  <si>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</si>
  <si>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</si>
  <si>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</si>
  <si>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</si>
  <si>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</si>
  <si>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</si>
  <si>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</si>
  <si>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</si>
  <si>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</si>
  <si>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</si>
  <si>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</si>
  <si>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</si>
  <si>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</si>
  <si>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</si>
  <si>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</si>
  <si>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</si>
  <si>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</si>
  <si>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</si>
  <si>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</si>
  <si>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</si>
  <si>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</si>
  <si>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</si>
  <si>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</si>
  <si>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</si>
  <si>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</si>
  <si>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</si>
  <si>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</si>
  <si>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</si>
  <si>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</si>
  <si>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</si>
  <si>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</si>
  <si>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</si>
  <si>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</si>
  <si>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</si>
  <si>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</si>
  <si>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</si>
  <si>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</si>
  <si>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</si>
  <si>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</si>
  <si>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</si>
  <si>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</si>
  <si>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</si>
  <si>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</si>
  <si>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</si>
  <si>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</si>
  <si>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</si>
  <si>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</si>
  <si>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</si>
  <si>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</si>
  <si>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</si>
  <si>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</si>
  <si>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</si>
  <si>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</si>
  <si>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</si>
  <si>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</si>
  <si>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</si>
  <si>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</si>
  <si>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</si>
  <si>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</si>
  <si>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</si>
  <si>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</si>
  <si>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</si>
  <si>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</si>
  <si>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</si>
  <si>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</si>
  <si>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</si>
  <si>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</si>
  <si>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</si>
  <si>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</si>
  <si>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</si>
  <si>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</si>
  <si>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</si>
  <si>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</si>
  <si>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</si>
  <si>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</si>
  <si>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</si>
  <si>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</si>
  <si>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</si>
  <si>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</si>
  <si>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</si>
  <si>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</si>
  <si>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</si>
  <si>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</si>
  <si>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</si>
  <si>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</si>
  <si>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</si>
  <si>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</si>
  <si>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</si>
  <si>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</si>
  <si>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</si>
  <si>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</si>
  <si>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</si>
  <si>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</si>
  <si>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</si>
  <si>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</si>
  <si>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</si>
  <si>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</si>
  <si>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</si>
  <si>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</si>
  <si>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</si>
  <si>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</si>
  <si>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</si>
  <si>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</si>
  <si>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</si>
  <si>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</si>
  <si>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</si>
  <si>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</si>
  <si>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</si>
  <si>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</si>
  <si>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</si>
  <si>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</si>
  <si>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</si>
  <si>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</si>
  <si>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</si>
  <si>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</si>
  <si>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</si>
  <si>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</si>
  <si>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</si>
  <si>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</si>
  <si>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</si>
  <si>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</si>
  <si>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</si>
  <si>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</si>
  <si>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</si>
  <si>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</si>
  <si>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</si>
  <si>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</si>
  <si>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</si>
  <si>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</si>
  <si>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</si>
  <si>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</si>
  <si>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</si>
  <si>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</si>
  <si>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</si>
  <si>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</si>
  <si>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</si>
  <si>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</si>
  <si>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</si>
  <si>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</si>
  <si>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</si>
  <si>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</si>
  <si>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</si>
  <si>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</si>
  <si>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</si>
  <si>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</si>
  <si>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</si>
  <si>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</si>
  <si>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</si>
  <si>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</si>
  <si>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</si>
  <si>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</si>
  <si>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</si>
  <si>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</si>
  <si>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</si>
  <si>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</si>
  <si>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</si>
  <si>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</si>
  <si>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</si>
  <si>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</si>
  <si>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</si>
  <si>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</si>
  <si>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</si>
  <si>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</si>
  <si>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</si>
  <si>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</si>
  <si>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</si>
  <si>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</si>
  <si>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</si>
  <si>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</si>
  <si>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</si>
  <si>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</si>
  <si>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</si>
  <si>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</si>
  <si>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</si>
  <si>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</si>
  <si>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</si>
  <si>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</si>
  <si>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</si>
  <si>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</si>
  <si>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</si>
  <si>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</si>
  <si>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</si>
  <si>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</si>
  <si>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</si>
  <si>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</si>
  <si>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</si>
  <si>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</si>
  <si>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</si>
  <si>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</si>
  <si>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</si>
  <si>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</si>
  <si>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</si>
  <si>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</si>
  <si>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</si>
  <si>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</si>
  <si>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</si>
  <si>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</si>
  <si>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</si>
  <si>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</si>
  <si>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</si>
  <si>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</si>
  <si>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</si>
  <si>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</si>
  <si>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</si>
  <si>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</si>
  <si>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</si>
  <si>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</si>
  <si>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</si>
  <si>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</si>
  <si>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</si>
  <si>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</si>
  <si>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</si>
  <si>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</si>
  <si>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</si>
  <si>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</si>
  <si>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</si>
  <si>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</si>
  <si>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</si>
  <si>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</si>
  <si>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</si>
  <si>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</si>
  <si>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</si>
  <si>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</si>
  <si>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</si>
  <si>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</si>
  <si>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</si>
  <si>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</si>
  <si>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</si>
  <si>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</si>
  <si>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</si>
  <si>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</si>
  <si>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</si>
  <si>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</si>
  <si>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</si>
  <si>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</si>
  <si>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</si>
  <si>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</si>
  <si>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</si>
  <si>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</si>
  <si>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</si>
  <si>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</si>
  <si>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</si>
  <si>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</si>
  <si>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</si>
  <si>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</si>
  <si>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</si>
  <si>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</si>
  <si>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</si>
  <si>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</si>
  <si>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</si>
  <si>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</si>
  <si>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</si>
  <si>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</si>
  <si>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</si>
  <si>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</si>
  <si>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</si>
  <si>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</si>
  <si>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</si>
  <si>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</si>
  <si>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</si>
  <si>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</si>
  <si>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</si>
  <si>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</si>
  <si>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</si>
  <si>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</si>
  <si>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</si>
  <si>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</si>
  <si>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</si>
  <si>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</si>
  <si>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</si>
  <si>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</si>
  <si>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</si>
  <si>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</si>
  <si>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</si>
  <si>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</si>
  <si>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</si>
  <si>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</si>
  <si>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</si>
  <si>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</si>
  <si>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</si>
  <si>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</si>
  <si>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</si>
  <si>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</si>
  <si>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</si>
  <si>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</si>
  <si>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</si>
  <si>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</si>
  <si>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</si>
  <si>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</si>
  <si>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</si>
  <si>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</si>
  <si>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</si>
  <si>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</si>
  <si>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</si>
  <si>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</si>
  <si>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</si>
  <si>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</si>
  <si>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</si>
  <si>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</si>
  <si>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</si>
  <si>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</si>
  <si>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</si>
  <si>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</si>
  <si>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</si>
  <si>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</si>
  <si>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</si>
  <si>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</si>
  <si>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</si>
  <si>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</si>
  <si>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</si>
  <si>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</si>
  <si>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</si>
  <si>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</si>
  <si>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</si>
  <si>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</si>
  <si>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</si>
  <si>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</si>
  <si>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</si>
  <si>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</si>
  <si>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</si>
  <si>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</si>
  <si>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</si>
  <si>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</si>
  <si>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</si>
  <si>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</si>
  <si>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</si>
  <si>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</si>
  <si>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</si>
  <si>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</si>
  <si>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</si>
  <si>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</si>
  <si>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</si>
  <si>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</si>
  <si>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</si>
  <si>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</si>
  <si>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</si>
  <si>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</si>
  <si>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</si>
  <si>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</si>
  <si>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</si>
  <si>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</si>
  <si>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</si>
  <si>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</si>
  <si>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</si>
  <si>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</si>
  <si>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</si>
  <si>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</si>
  <si>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</si>
  <si>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</si>
  <si>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</si>
  <si>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</si>
  <si>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</si>
  <si>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</si>
  <si>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</si>
  <si>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</si>
  <si>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</si>
  <si>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</si>
  <si>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</si>
  <si>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</si>
  <si>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</si>
  <si>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</si>
  <si>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</si>
  <si>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</si>
  <si>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</si>
  <si>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</si>
  <si>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</si>
  <si>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</si>
  <si>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</si>
  <si>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</si>
  <si>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</si>
  <si>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</si>
  <si>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</si>
  <si>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</si>
  <si>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</si>
  <si>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</si>
  <si>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</si>
  <si>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</si>
  <si>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</si>
  <si>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</si>
  <si>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</si>
  <si>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</si>
  <si>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</si>
  <si>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</si>
  <si>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</si>
  <si>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</si>
  <si>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</si>
  <si>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</si>
  <si>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</si>
  <si>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</si>
  <si>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</si>
  <si>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</si>
  <si>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</si>
  <si>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</si>
  <si>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</si>
  <si>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</si>
  <si>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</si>
  <si>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</si>
  <si>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</si>
  <si>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</si>
  <si>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</si>
  <si>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</si>
  <si>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</si>
  <si>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</si>
  <si>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</si>
  <si>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</si>
  <si>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</si>
  <si>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</si>
  <si>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</si>
  <si>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</si>
  <si>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</si>
  <si>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</si>
  <si>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</si>
  <si>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</si>
  <si>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</si>
  <si>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</si>
  <si>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</si>
  <si>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</si>
  <si>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</si>
  <si>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</si>
  <si>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</si>
  <si>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</si>
  <si>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</si>
  <si>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</si>
  <si>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</si>
  <si>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</si>
  <si>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</si>
  <si>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</si>
  <si>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</si>
  <si>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</si>
  <si>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</si>
  <si>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</si>
  <si>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</si>
  <si>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</si>
  <si>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</si>
  <si>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</si>
  <si>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</si>
  <si>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</si>
  <si>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</si>
  <si>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</si>
  <si>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</si>
  <si>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</si>
  <si>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</si>
  <si>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</si>
  <si>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</si>
  <si>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</si>
  <si>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</si>
  <si>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</si>
  <si>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</si>
  <si>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</si>
  <si>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</si>
  <si>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</si>
  <si>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</si>
  <si>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</si>
  <si>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</si>
  <si>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</si>
  <si>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</si>
  <si>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</si>
  <si>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</si>
  <si>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</si>
  <si>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</si>
  <si>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</si>
  <si>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</si>
  <si>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</si>
  <si>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</si>
  <si>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</si>
  <si>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</si>
  <si>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</si>
  <si>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</si>
  <si>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</si>
  <si>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</si>
  <si>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</si>
  <si>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</si>
  <si>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</si>
  <si>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</si>
  <si>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</si>
  <si>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</si>
  <si>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</si>
  <si>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</si>
  <si>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</si>
  <si>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</si>
  <si>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</si>
  <si>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</si>
  <si>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</si>
  <si>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</si>
  <si>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</si>
  <si>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</si>
  <si>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</si>
  <si>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</si>
  <si>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</si>
  <si>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</si>
  <si>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</si>
  <si>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</si>
  <si>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</si>
  <si>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</si>
  <si>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</si>
  <si>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</si>
  <si>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</si>
  <si>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</si>
  <si>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</si>
  <si>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</si>
  <si>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</si>
  <si>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</si>
  <si>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</si>
  <si>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</si>
  <si>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</si>
  <si>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</si>
  <si>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</si>
  <si>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</si>
  <si>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</si>
  <si>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</si>
  <si>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</si>
  <si>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</si>
  <si>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</si>
  <si>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</si>
  <si>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</si>
  <si>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</si>
  <si>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</si>
  <si>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</si>
  <si>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</si>
  <si>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</si>
  <si>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</si>
  <si>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</si>
  <si>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</si>
  <si>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</si>
  <si>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</si>
  <si>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</si>
  <si>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</si>
  <si>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</si>
  <si>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</si>
  <si>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</si>
  <si>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</si>
  <si>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</si>
  <si>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</si>
  <si>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</si>
  <si>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</si>
  <si>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</si>
  <si>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</si>
  <si>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</si>
  <si>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</si>
  <si>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</si>
  <si>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</si>
  <si>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</si>
  <si>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</si>
  <si>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</si>
  <si>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</si>
  <si>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</si>
  <si>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</si>
  <si>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</si>
  <si>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</si>
  <si>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</si>
  <si>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</si>
  <si>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</si>
  <si>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</si>
  <si>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</si>
  <si>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</si>
  <si>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</si>
  <si>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</si>
  <si>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</si>
  <si>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</si>
  <si>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</si>
  <si>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</si>
  <si>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</si>
  <si>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</si>
  <si>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</si>
  <si>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</si>
  <si>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</si>
  <si>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</si>
  <si>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</si>
  <si>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</si>
  <si>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</si>
  <si>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</si>
  <si>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</si>
  <si>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</si>
  <si>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</si>
  <si>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</si>
  <si>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</si>
  <si>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</si>
  <si>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</si>
  <si>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</si>
  <si>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</si>
  <si>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</si>
  <si>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</si>
  <si>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</si>
  <si>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</si>
  <si>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</si>
  <si>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</si>
  <si>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</si>
  <si>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</si>
  <si>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</si>
  <si>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</si>
  <si>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</si>
  <si>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</si>
  <si>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</si>
  <si>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</si>
  <si>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</si>
  <si>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</si>
  <si>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</si>
  <si>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</si>
  <si>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</si>
  <si>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</si>
  <si>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</si>
  <si>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</si>
  <si>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</si>
  <si>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</si>
  <si>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</si>
  <si>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</si>
  <si>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</si>
  <si>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</si>
  <si>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</si>
  <si>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</si>
  <si>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</si>
  <si>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</si>
  <si>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</si>
  <si>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</si>
  <si>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</si>
  <si>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</si>
  <si>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</si>
  <si>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</si>
  <si>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</si>
  <si>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</si>
  <si>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</si>
  <si>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</si>
  <si>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</si>
  <si>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</si>
  <si>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</si>
  <si>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</si>
  <si>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</si>
  <si>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</si>
  <si>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</si>
  <si>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</si>
  <si>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</si>
  <si>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</si>
  <si>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</si>
  <si>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</si>
  <si>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</si>
  <si>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</si>
  <si>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</si>
  <si>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</si>
  <si>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</si>
  <si>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</si>
  <si>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</si>
  <si>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</si>
  <si>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</si>
  <si>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</si>
  <si>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</si>
  <si>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</si>
  <si>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</si>
  <si>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</si>
  <si>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</si>
  <si>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</si>
  <si>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</si>
  <si>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</si>
  <si>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</si>
  <si>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</si>
  <si>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</si>
  <si>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</si>
  <si>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</si>
  <si>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</si>
  <si>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</si>
  <si>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</si>
  <si>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</si>
  <si>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</si>
  <si>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</si>
  <si>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</si>
  <si>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</si>
  <si>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</si>
  <si>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</si>
  <si>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</si>
  <si>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</si>
  <si>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</si>
  <si>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</si>
  <si>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</si>
  <si>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</si>
  <si>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</si>
  <si>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</si>
  <si>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</si>
  <si>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</si>
  <si>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</si>
  <si>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</si>
  <si>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</si>
  <si>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</si>
  <si>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</si>
  <si>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</si>
  <si>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</si>
  <si>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</si>
  <si>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</si>
  <si>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</si>
  <si>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</si>
  <si>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</si>
  <si>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</si>
  <si>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</si>
  <si>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</si>
  <si>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</si>
  <si>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</si>
  <si>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</si>
  <si>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</si>
  <si>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</si>
  <si>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</si>
  <si>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</si>
  <si>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</si>
  <si>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</si>
  <si>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</si>
  <si>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</si>
  <si>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</si>
  <si>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</si>
  <si>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</si>
  <si>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</si>
  <si>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</si>
  <si>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</si>
  <si>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</si>
  <si>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</si>
  <si>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</si>
  <si>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</si>
  <si>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</si>
  <si>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</si>
  <si>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</si>
  <si>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</si>
  <si>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</si>
  <si>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</si>
  <si>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</si>
  <si>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</si>
  <si>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</si>
  <si>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</si>
  <si>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</si>
  <si>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</si>
  <si>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</si>
  <si>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</si>
  <si>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</si>
  <si>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</si>
  <si>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</si>
  <si>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</si>
  <si>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</si>
  <si>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</si>
  <si>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</si>
  <si>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</si>
  <si>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</si>
  <si>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</si>
  <si>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</si>
  <si>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</si>
  <si>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</si>
  <si>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</si>
  <si>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</si>
  <si>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</si>
  <si>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</si>
  <si>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</si>
  <si>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</si>
  <si>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</si>
  <si>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</si>
  <si>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</si>
  <si>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</si>
  <si>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</si>
  <si>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</si>
  <si>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</si>
  <si>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</si>
  <si>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</si>
  <si>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</si>
  <si>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</si>
  <si>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</si>
  <si>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</si>
  <si>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</si>
  <si>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</si>
  <si>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</si>
  <si>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</si>
  <si>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</si>
  <si>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</si>
  <si>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</si>
  <si>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</si>
  <si>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</si>
  <si>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</si>
  <si>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</si>
  <si>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</si>
  <si>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</si>
  <si>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</si>
  <si>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</si>
  <si>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</si>
  <si>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</si>
  <si>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</si>
  <si>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</si>
  <si>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</si>
  <si>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</si>
  <si>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</si>
  <si>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</si>
  <si>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</si>
  <si>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</si>
  <si>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</si>
  <si>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</si>
  <si>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</si>
  <si>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</si>
  <si>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</si>
  <si>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</si>
  <si>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</si>
  <si>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</si>
  <si>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</si>
  <si>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</si>
  <si>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</si>
  <si>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</si>
  <si>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</si>
  <si>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</si>
  <si>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</si>
  <si>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</si>
  <si>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</si>
  <si>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</si>
  <si>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</si>
  <si>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</si>
  <si>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</si>
  <si>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</si>
  <si>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</si>
  <si>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</si>
  <si>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</si>
  <si>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</si>
  <si>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</si>
  <si>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</si>
  <si>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</si>
  <si>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</si>
  <si>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</si>
  <si>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</si>
  <si>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</si>
  <si>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</si>
  <si>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</si>
  <si>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</si>
  <si>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</si>
  <si>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</si>
  <si>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</si>
  <si>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</si>
  <si>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</si>
  <si>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</si>
  <si>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</si>
  <si>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</si>
  <si>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</si>
  <si>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</si>
  <si>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</si>
  <si>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</si>
  <si>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</si>
  <si>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</si>
  <si>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</si>
  <si>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</si>
  <si>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</si>
  <si>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</si>
  <si>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</si>
  <si>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</si>
  <si>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</si>
  <si>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</si>
  <si>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</si>
  <si>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</si>
  <si>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</si>
  <si>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</si>
  <si>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</si>
  <si>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</si>
  <si>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</si>
  <si>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</si>
  <si>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</si>
  <si>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</si>
  <si>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</si>
  <si>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</si>
  <si>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</si>
  <si>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</si>
  <si>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</si>
  <si>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</si>
  <si>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</si>
  <si>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</si>
  <si>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</si>
  <si>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</si>
  <si>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</si>
  <si>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</si>
  <si>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</si>
  <si>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</si>
  <si>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</si>
  <si>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</si>
  <si>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</si>
  <si>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</si>
  <si>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</si>
  <si>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</si>
  <si>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</si>
  <si>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</si>
  <si>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</si>
  <si>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</si>
  <si>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</si>
  <si>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</si>
  <si>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</si>
  <si>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</si>
  <si>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</si>
  <si>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</si>
  <si>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</si>
  <si>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</si>
  <si>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</si>
  <si>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</si>
  <si>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</si>
  <si>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</si>
  <si>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</si>
  <si>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</si>
  <si>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</si>
  <si>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</si>
  <si>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</si>
  <si>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</si>
  <si>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</si>
  <si>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</si>
  <si>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</si>
  <si>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</si>
  <si>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</si>
  <si>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</si>
  <si>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</si>
  <si>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</si>
  <si>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</si>
  <si>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</si>
  <si>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</si>
  <si>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</si>
  <si>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</si>
  <si>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</si>
  <si>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</si>
  <si>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</si>
  <si>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</si>
  <si>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</si>
  <si>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</si>
  <si>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</si>
  <si>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</si>
  <si>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</si>
  <si>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</si>
  <si>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</si>
  <si>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</si>
  <si>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</si>
  <si>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</si>
  <si>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</si>
  <si>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</si>
  <si>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</si>
  <si>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</si>
  <si>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</si>
  <si>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</si>
  <si>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</si>
  <si>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</si>
  <si>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</si>
  <si>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</si>
  <si>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</si>
  <si>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</si>
  <si>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</si>
  <si>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</si>
  <si>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</si>
  <si>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</si>
  <si>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</si>
  <si>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</si>
  <si>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</si>
  <si>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</si>
  <si>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</si>
  <si>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</si>
  <si>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</si>
  <si>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</si>
  <si>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</si>
  <si>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</si>
  <si>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</si>
  <si>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</si>
  <si>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</si>
  <si>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</si>
  <si>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</si>
  <si>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</si>
  <si>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</si>
  <si>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</si>
  <si>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</si>
  <si>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</si>
  <si>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</si>
  <si>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</si>
  <si>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</si>
  <si>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</si>
  <si>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</si>
  <si>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</si>
  <si>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</si>
  <si>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</si>
  <si>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</si>
  <si>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</si>
  <si>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</si>
  <si>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</si>
  <si>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</si>
  <si>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</si>
  <si>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</si>
  <si>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</si>
  <si>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</si>
  <si>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</si>
  <si>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</si>
  <si>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</si>
  <si>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</si>
  <si>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</si>
  <si>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</si>
  <si>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</si>
  <si>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</si>
  <si>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</si>
  <si>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</si>
  <si>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</si>
  <si>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</si>
  <si>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</si>
  <si>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</si>
  <si>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</si>
  <si>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</si>
  <si>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</si>
  <si>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</si>
  <si>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</si>
  <si>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</si>
  <si>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</si>
  <si>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</si>
  <si>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</si>
  <si>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</si>
  <si>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</si>
  <si>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</si>
  <si>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</si>
  <si>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</si>
  <si>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</si>
  <si>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</si>
  <si>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</si>
  <si>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</si>
  <si>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</si>
  <si>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</si>
  <si>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</si>
  <si>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</si>
  <si>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</si>
  <si>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</si>
  <si>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</si>
  <si>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</si>
  <si>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</si>
  <si>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</si>
  <si>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</si>
  <si>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</si>
  <si>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</si>
  <si>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</si>
  <si>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</si>
  <si>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</si>
  <si>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</si>
  <si>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</si>
  <si>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</si>
  <si>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</si>
  <si>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</si>
  <si>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</si>
  <si>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</si>
  <si>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</si>
  <si>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</si>
  <si>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</si>
  <si>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</si>
  <si>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</si>
  <si>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</si>
  <si>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</si>
  <si>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</si>
  <si>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</si>
  <si>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</si>
  <si>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</si>
  <si>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</si>
  <si>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</si>
  <si>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</si>
  <si>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</si>
  <si>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</si>
  <si>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</si>
  <si>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</si>
  <si>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</si>
  <si>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</si>
  <si>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</si>
  <si>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</si>
  <si>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</si>
  <si>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</si>
  <si>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</si>
  <si>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</si>
  <si>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</si>
  <si>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</si>
  <si>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</si>
  <si>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</si>
  <si>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</si>
  <si>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</si>
  <si>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</si>
  <si>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</si>
  <si>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</si>
  <si>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</si>
  <si>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</si>
  <si>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</si>
  <si>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</si>
  <si>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</si>
  <si>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</si>
  <si>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</si>
  <si>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</si>
  <si>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</si>
  <si>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</si>
  <si>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</si>
  <si>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</si>
  <si>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</si>
  <si>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</si>
  <si>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</si>
  <si>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</si>
  <si>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</si>
  <si>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</si>
  <si>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</si>
  <si>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</si>
  <si>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</si>
  <si>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</si>
  <si>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</si>
  <si>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</si>
  <si>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</si>
  <si>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</si>
  <si>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</si>
  <si>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</si>
  <si>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</si>
  <si>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</si>
  <si>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</si>
  <si>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</si>
  <si>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</si>
  <si>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</si>
  <si>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</si>
  <si>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</si>
  <si>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</si>
  <si>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</si>
  <si>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</si>
  <si>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</si>
  <si>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</si>
  <si>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</si>
  <si>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</si>
  <si>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</si>
  <si>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</si>
  <si>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</si>
  <si>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</si>
  <si>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</si>
  <si>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</si>
  <si>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</si>
  <si>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</si>
  <si>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</si>
  <si>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</si>
  <si>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</si>
  <si>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</si>
  <si>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</si>
  <si>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</si>
  <si>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</si>
  <si>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</si>
  <si>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</si>
  <si>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</si>
  <si>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</si>
  <si>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</si>
  <si>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</si>
  <si>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</si>
  <si>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</si>
  <si>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</si>
  <si>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</si>
  <si>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</si>
  <si>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</si>
  <si>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</si>
  <si>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</si>
  <si>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</si>
  <si>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</si>
  <si>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</si>
  <si>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</si>
  <si>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</si>
  <si>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</si>
  <si>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</si>
  <si>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</si>
  <si>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</si>
  <si>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</si>
  <si>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</si>
  <si>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</si>
  <si>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</si>
  <si>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</si>
  <si>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</si>
  <si>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</si>
  <si>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</si>
  <si>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</si>
  <si>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</si>
  <si>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</si>
  <si>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</si>
  <si>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</si>
  <si>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</si>
  <si>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</si>
  <si>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</si>
  <si>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</si>
  <si>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</si>
  <si>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</si>
  <si>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</si>
  <si>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</si>
  <si>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</si>
  <si>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</si>
  <si>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</si>
  <si>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</si>
  <si>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</si>
  <si>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</si>
  <si>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</si>
  <si>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</si>
  <si>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</si>
  <si>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</si>
  <si>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</si>
  <si>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</si>
  <si>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</si>
  <si>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</si>
  <si>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</si>
  <si>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</si>
  <si>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</si>
  <si>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</si>
  <si>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</si>
  <si>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</si>
  <si>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</si>
  <si>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</si>
  <si>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</si>
  <si>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</si>
  <si>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</si>
  <si>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</si>
  <si>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</si>
  <si>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</si>
  <si>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</si>
  <si>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</si>
  <si>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</si>
  <si>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</si>
  <si>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</si>
  <si>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</si>
  <si>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</si>
  <si>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</si>
  <si>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</si>
  <si>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</si>
  <si>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</si>
  <si>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</si>
  <si>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</si>
  <si>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</si>
  <si>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</si>
  <si>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</si>
  <si>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</si>
  <si>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</si>
  <si>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</si>
  <si>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</si>
  <si>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</si>
  <si>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</si>
  <si>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</si>
  <si>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</si>
  <si>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</si>
  <si>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</si>
  <si>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</si>
  <si>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</si>
  <si>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</si>
  <si>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</si>
  <si>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</si>
  <si>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</si>
  <si>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</si>
  <si>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</si>
  <si>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</si>
  <si>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</si>
  <si>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</si>
  <si>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</si>
  <si>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</si>
  <si>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</si>
  <si>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</si>
  <si>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</si>
  <si>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</si>
  <si>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</si>
  <si>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</si>
  <si>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</si>
  <si>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</si>
  <si>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</si>
  <si>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</si>
  <si>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</si>
  <si>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</si>
  <si>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</si>
  <si>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</si>
  <si>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</si>
  <si>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</si>
  <si>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</si>
  <si>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</si>
  <si>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</si>
  <si>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</si>
  <si>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</si>
  <si>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</si>
  <si>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</si>
  <si>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</si>
  <si>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</si>
  <si>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</si>
  <si>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</si>
  <si>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</si>
  <si>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</si>
  <si>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</si>
  <si>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</si>
  <si>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</si>
  <si>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</si>
  <si>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</si>
  <si>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</si>
  <si>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</si>
  <si>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</si>
  <si>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</si>
  <si>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</si>
  <si>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</si>
  <si>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</si>
  <si>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</si>
  <si>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</si>
  <si>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</si>
  <si>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</si>
  <si>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</si>
  <si>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</si>
  <si>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</si>
  <si>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</si>
  <si>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</si>
  <si>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</si>
  <si>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</si>
  <si>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</si>
  <si>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</si>
  <si>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</si>
  <si>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</si>
  <si>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</si>
  <si>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</si>
  <si>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</si>
  <si>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</si>
  <si>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</si>
  <si>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</si>
  <si>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</si>
  <si>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</si>
  <si>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</si>
  <si>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</si>
  <si>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</si>
  <si>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</si>
  <si>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</si>
  <si>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</si>
  <si>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</si>
  <si>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</si>
  <si>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</si>
  <si>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</si>
  <si>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</si>
  <si>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</si>
  <si>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</si>
  <si>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</si>
  <si>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</si>
  <si>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</si>
  <si>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</si>
  <si>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</si>
  <si>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</si>
  <si>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</si>
  <si>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</si>
  <si>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</si>
  <si>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</si>
  <si>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</si>
  <si>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</si>
  <si>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</si>
  <si>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</si>
  <si>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</si>
  <si>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</si>
  <si>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</si>
  <si>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</si>
  <si>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</si>
  <si>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</si>
  <si>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</si>
  <si>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</si>
  <si>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</si>
  <si>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</si>
  <si>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</si>
  <si>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</si>
  <si>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</si>
  <si>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</si>
  <si>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</si>
  <si>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</si>
  <si>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</si>
  <si>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</si>
  <si>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</si>
  <si>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</si>
  <si>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</si>
  <si>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</si>
  <si>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</si>
  <si>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</si>
  <si>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</si>
  <si>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</si>
  <si>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</si>
  <si>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</si>
  <si>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</si>
  <si>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</si>
  <si>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</si>
  <si>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</si>
  <si>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</si>
  <si>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</si>
  <si>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</si>
  <si>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</si>
  <si>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</si>
  <si>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</si>
  <si>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</si>
  <si>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</si>
  <si>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</si>
  <si>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</si>
  <si>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</si>
  <si>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</si>
  <si>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</si>
  <si>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</si>
  <si>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</si>
  <si>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</si>
  <si>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</si>
  <si>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</si>
  <si>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</si>
  <si>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</si>
  <si>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</si>
  <si>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</si>
  <si>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</si>
  <si>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</si>
  <si>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</si>
  <si>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</si>
  <si>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</si>
  <si>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</si>
  <si>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</si>
  <si>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</si>
  <si>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</si>
  <si>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</si>
  <si>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</si>
  <si>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</si>
  <si>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</si>
  <si>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</si>
  <si>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</si>
  <si>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</si>
  <si>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</si>
  <si>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</si>
  <si>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</si>
  <si>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</si>
  <si>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</si>
  <si>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</si>
  <si>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</si>
  <si>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</si>
  <si>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</si>
  <si>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</si>
  <si>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</si>
  <si>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</si>
  <si>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</si>
  <si>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</si>
  <si>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</si>
  <si>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</si>
  <si>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</si>
  <si>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</si>
  <si>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</si>
  <si>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</si>
  <si>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</si>
  <si>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</si>
  <si>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</si>
  <si>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</si>
  <si>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</si>
  <si>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</si>
  <si>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</si>
  <si>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</si>
  <si>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</si>
  <si>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</si>
  <si>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</si>
  <si>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</si>
  <si>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</si>
  <si>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</si>
  <si>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</si>
  <si>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</si>
  <si>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</si>
  <si>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</si>
  <si>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</si>
  <si>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</si>
  <si>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</si>
  <si>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</si>
  <si>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</si>
  <si>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</si>
  <si>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</si>
  <si>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</si>
  <si>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</si>
  <si>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</si>
  <si>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</si>
  <si>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</si>
  <si>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</si>
  <si>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</si>
  <si>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</si>
  <si>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</si>
  <si>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</si>
  <si>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</si>
  <si>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</si>
  <si>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</si>
  <si>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</si>
  <si>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</si>
  <si>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</si>
  <si>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</si>
  <si>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</si>
  <si>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</si>
  <si>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</si>
  <si>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</si>
  <si>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</si>
  <si>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</si>
  <si>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</si>
  <si>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</si>
  <si>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</si>
  <si>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</si>
  <si>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</si>
  <si>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</si>
  <si>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</si>
  <si>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</si>
  <si>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</si>
  <si>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</si>
  <si>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</si>
  <si>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</si>
  <si>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</si>
  <si>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</si>
  <si>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</si>
  <si>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</si>
  <si>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</si>
  <si>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</si>
  <si>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</si>
  <si>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</si>
  <si>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</si>
  <si>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</si>
  <si>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</si>
  <si>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</si>
  <si>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</si>
  <si>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</si>
  <si>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</si>
  <si>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</si>
  <si>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</si>
  <si>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</si>
  <si>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</si>
  <si>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</si>
  <si>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</si>
  <si>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</si>
  <si>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</si>
  <si>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</si>
  <si>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</si>
  <si>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</si>
  <si>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</si>
  <si>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</si>
  <si>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</si>
  <si>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</si>
  <si>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</si>
  <si>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</si>
  <si>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</si>
  <si>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</si>
  <si>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</si>
  <si>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</si>
  <si>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</si>
  <si>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</si>
  <si>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</si>
  <si>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</si>
  <si>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</si>
  <si>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</si>
  <si>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</si>
  <si>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</si>
  <si>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</si>
  <si>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</si>
  <si>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</si>
  <si>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</si>
  <si>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</si>
  <si>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</si>
  <si>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</si>
  <si>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</si>
  <si>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</si>
  <si>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</si>
  <si>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</si>
  <si>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</si>
  <si>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</si>
  <si>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</si>
  <si>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</si>
  <si>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</si>
  <si>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</si>
  <si>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</si>
  <si>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</si>
  <si>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</si>
  <si>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</si>
  <si>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</si>
  <si>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</si>
  <si>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</si>
  <si>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</si>
  <si>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</si>
  <si>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</si>
  <si>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</si>
  <si>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</si>
  <si>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</si>
  <si>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</si>
  <si>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</si>
  <si>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</si>
  <si>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</si>
  <si>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</si>
  <si>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</si>
  <si>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</si>
  <si>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</si>
  <si>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</si>
  <si>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</si>
  <si>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</si>
  <si>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</si>
  <si>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</si>
  <si>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</si>
  <si>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</si>
  <si>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</si>
  <si>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</si>
  <si>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</si>
  <si>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</si>
  <si>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</si>
  <si>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</si>
  <si>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</si>
  <si>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</si>
  <si>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</si>
  <si>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</si>
  <si>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</si>
  <si>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</si>
  <si>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</si>
  <si>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</si>
  <si>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</si>
  <si>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</si>
  <si>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</si>
  <si>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</si>
  <si>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</si>
  <si>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</si>
  <si>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</si>
  <si>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</si>
  <si>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</si>
  <si>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</si>
  <si>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</si>
  <si>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</si>
  <si>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</si>
  <si>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</si>
  <si>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</si>
  <si>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</si>
  <si>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</si>
  <si>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</si>
  <si>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</si>
  <si>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</si>
  <si>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</si>
  <si>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</si>
  <si>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</si>
  <si>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</si>
  <si>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</si>
  <si>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</si>
  <si>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</si>
  <si>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</si>
  <si>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</si>
  <si>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</si>
  <si>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</si>
  <si>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</si>
  <si>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</si>
  <si>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</si>
  <si>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</si>
  <si>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</si>
  <si>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</si>
  <si>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</si>
  <si>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</si>
  <si>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</si>
  <si>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</si>
  <si>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</si>
  <si>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</si>
  <si>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</si>
  <si>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</si>
  <si>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</si>
  <si>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</si>
  <si>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</si>
  <si>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</si>
  <si>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</si>
  <si>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</si>
  <si>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</si>
  <si>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</si>
  <si>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</si>
  <si>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</si>
  <si>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</si>
  <si>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</si>
  <si>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</si>
  <si>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</si>
  <si>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</si>
  <si>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</si>
  <si>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</si>
  <si>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</si>
  <si>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</si>
  <si>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</si>
  <si>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</si>
  <si>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</si>
  <si>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</si>
  <si>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</si>
  <si>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</si>
  <si>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</si>
  <si>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</si>
  <si>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</si>
  <si>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</si>
  <si>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</si>
  <si>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</si>
  <si>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</si>
  <si>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</si>
  <si>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</si>
  <si>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</si>
  <si>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</si>
  <si>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</si>
  <si>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</si>
  <si>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</si>
  <si>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</si>
  <si>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</si>
  <si>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</si>
  <si>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</si>
  <si>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</si>
  <si>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</si>
  <si>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</si>
  <si>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</si>
  <si>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</si>
  <si>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</si>
  <si>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</si>
  <si>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</si>
  <si>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</si>
  <si>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</si>
  <si>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</si>
  <si>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</si>
  <si>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</si>
  <si>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</si>
  <si>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</si>
  <si>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</si>
  <si>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</si>
  <si>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</si>
  <si>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</si>
  <si>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</si>
  <si>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</si>
  <si>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</si>
  <si>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</si>
  <si>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</si>
  <si>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</si>
  <si>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</si>
  <si>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</si>
  <si>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</si>
  <si>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</si>
  <si>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</si>
  <si>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</si>
  <si>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</si>
  <si>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</si>
  <si>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</si>
  <si>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</si>
  <si>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</si>
  <si>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</si>
  <si>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</si>
  <si>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</si>
  <si>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</si>
  <si>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</si>
  <si>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</si>
  <si>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</si>
  <si>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</si>
  <si>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</si>
  <si>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</si>
  <si>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</si>
  <si>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</si>
  <si>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</si>
  <si>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</si>
  <si>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</si>
  <si>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</si>
  <si>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</si>
  <si>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</si>
  <si>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</si>
  <si>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</si>
  <si>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</si>
  <si>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</si>
  <si>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</si>
  <si>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</si>
  <si>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</si>
  <si>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</si>
  <si>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</si>
  <si>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</si>
  <si>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</si>
  <si>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</si>
  <si>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</si>
  <si>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</si>
  <si>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</si>
  <si>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</si>
  <si>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</si>
  <si>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</si>
  <si>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</si>
  <si>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</si>
  <si>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</si>
  <si>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</si>
  <si>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</si>
  <si>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</si>
  <si>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</si>
  <si>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</si>
  <si>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</si>
  <si>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</si>
  <si>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</si>
  <si>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</si>
  <si>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</si>
  <si>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</si>
  <si>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</si>
  <si>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</si>
  <si>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</si>
  <si>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</si>
  <si>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</si>
  <si>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</si>
  <si>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</si>
  <si>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</si>
  <si>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</si>
  <si>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</si>
  <si>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</si>
  <si>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</si>
  <si>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</si>
  <si>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</si>
  <si>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</si>
  <si>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</si>
  <si>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</si>
  <si>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</si>
  <si>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</si>
  <si>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</si>
  <si>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</si>
  <si>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</si>
  <si>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</si>
  <si>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</si>
  <si>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</si>
  <si>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</si>
  <si>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</si>
  <si>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</si>
  <si>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</si>
  <si>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</si>
  <si>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</si>
  <si>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</si>
  <si>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</si>
  <si>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</si>
  <si>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</si>
  <si>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</si>
  <si>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</si>
  <si>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</si>
  <si>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</si>
  <si>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</si>
  <si>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</si>
  <si>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</si>
  <si>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</si>
  <si>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</si>
  <si>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</si>
  <si>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</si>
  <si>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</si>
  <si>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</si>
  <si>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</si>
  <si>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</si>
  <si>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</si>
  <si>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</si>
  <si>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</si>
  <si>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</si>
  <si>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</si>
  <si>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</si>
  <si>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</si>
  <si>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</si>
  <si>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</si>
  <si>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</si>
  <si>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</si>
  <si>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</si>
  <si>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</si>
  <si>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</si>
  <si>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</si>
  <si>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</si>
  <si>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</si>
  <si>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</si>
  <si>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</si>
  <si>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</si>
  <si>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</si>
  <si>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</si>
  <si>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</si>
  <si>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</si>
  <si>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</si>
  <si>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</si>
  <si>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</si>
  <si>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</si>
  <si>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</si>
  <si>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</si>
  <si>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</si>
  <si>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</si>
  <si>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</si>
  <si>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</si>
  <si>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</si>
  <si>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</si>
  <si>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</si>
  <si>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</si>
  <si>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</si>
  <si>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</si>
  <si>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</si>
  <si>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</si>
  <si>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</si>
  <si>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</si>
  <si>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</si>
  <si>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</si>
  <si>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</si>
  <si>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</si>
  <si>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</si>
  <si>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</si>
  <si>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</si>
  <si>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</si>
  <si>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</si>
  <si>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</si>
  <si>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</si>
  <si>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</si>
  <si>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</si>
  <si>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</si>
  <si>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</si>
  <si>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</si>
  <si>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</si>
  <si>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</si>
  <si>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</si>
  <si>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</si>
  <si>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</si>
  <si>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</si>
  <si>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</si>
  <si>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</si>
  <si>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</si>
  <si>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</si>
  <si>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</si>
  <si>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</si>
  <si>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</si>
  <si>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</si>
  <si>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</si>
  <si>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</si>
  <si>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</si>
  <si>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</si>
  <si>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</si>
  <si>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</si>
  <si>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</si>
  <si>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</si>
  <si>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</si>
  <si>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</si>
  <si>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</si>
  <si>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</si>
  <si>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</si>
  <si>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</si>
  <si>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</si>
  <si>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</si>
  <si>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</si>
  <si>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</si>
  <si>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</si>
  <si>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</si>
  <si>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</si>
  <si>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</si>
  <si>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</si>
  <si>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</si>
  <si>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</si>
  <si>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</si>
  <si>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</si>
  <si>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</si>
  <si>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</si>
  <si>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</si>
  <si>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</si>
  <si>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</si>
  <si>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</si>
  <si>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</si>
  <si>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</si>
  <si>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</si>
  <si>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</si>
  <si>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</si>
  <si>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</si>
  <si>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</si>
  <si>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</si>
  <si>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</si>
  <si>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</si>
  <si>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</si>
  <si>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</si>
  <si>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</si>
  <si>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</si>
  <si>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</si>
  <si>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</si>
  <si>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</si>
  <si>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</si>
  <si>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</si>
  <si>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</si>
  <si>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</si>
  <si>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</si>
  <si>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</si>
  <si>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</si>
  <si>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</si>
  <si>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</si>
  <si>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</si>
  <si>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</si>
  <si>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</si>
  <si>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</si>
  <si>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</si>
  <si>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</si>
  <si>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</si>
  <si>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</si>
  <si>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</si>
  <si>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</si>
  <si>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</si>
  <si>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</si>
  <si>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</si>
  <si>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</si>
  <si>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</si>
  <si>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</si>
  <si>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</si>
  <si>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</si>
  <si>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</si>
  <si>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</si>
  <si>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</si>
  <si>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</si>
  <si>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</si>
  <si>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</si>
  <si>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</si>
  <si>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</si>
  <si>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</si>
  <si>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</si>
  <si>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</si>
  <si>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</si>
  <si>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</si>
  <si>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</si>
  <si>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</si>
  <si>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</si>
  <si>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</si>
  <si>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</si>
  <si>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</si>
  <si>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</si>
  <si>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</si>
  <si>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</si>
  <si>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</si>
  <si>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</si>
  <si>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</si>
  <si>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</si>
  <si>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</si>
  <si>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</si>
  <si>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</si>
  <si>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</si>
  <si>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</si>
  <si>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</si>
  <si>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</si>
  <si>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</si>
  <si>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</si>
  <si>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</si>
  <si>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</si>
  <si>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</si>
  <si>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</si>
  <si>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</si>
  <si>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</si>
  <si>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</si>
  <si>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</si>
  <si>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</si>
  <si>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</si>
  <si>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</si>
  <si>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</si>
  <si>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</si>
  <si>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</si>
  <si>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</si>
  <si>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</si>
  <si>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</si>
  <si>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</si>
  <si>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</si>
  <si>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</si>
  <si>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</si>
  <si>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</si>
  <si>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</si>
  <si>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</si>
  <si>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</si>
  <si>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</si>
  <si>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</si>
  <si>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</si>
  <si>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</si>
  <si>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</si>
  <si>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</si>
  <si>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</si>
  <si>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</si>
  <si>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</si>
  <si>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</si>
  <si>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</si>
  <si>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</si>
  <si>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</si>
  <si>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</si>
  <si>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</si>
  <si>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</si>
  <si>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</si>
  <si>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</si>
  <si>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</si>
  <si>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</si>
  <si>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</si>
  <si>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</si>
  <si>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</si>
  <si>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</si>
  <si>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</si>
  <si>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</si>
  <si>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</si>
  <si>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</si>
  <si>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</si>
  <si>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</si>
  <si>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</si>
  <si>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</si>
  <si>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</si>
  <si>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</si>
  <si>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</si>
  <si>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</si>
  <si>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</si>
  <si>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</si>
  <si>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</si>
  <si>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</si>
  <si>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</si>
  <si>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</si>
  <si>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</si>
  <si>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</si>
  <si>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</si>
  <si>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</si>
  <si>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</si>
  <si>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</si>
  <si>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</si>
  <si>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</si>
  <si>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</si>
  <si>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</si>
  <si>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</si>
  <si>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</si>
  <si>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</si>
  <si>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</si>
  <si>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</si>
  <si>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</si>
  <si>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</si>
  <si>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</si>
  <si>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</si>
  <si>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</si>
  <si>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</si>
  <si>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</si>
  <si>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</si>
  <si>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</si>
  <si>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</si>
  <si>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</si>
  <si>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</si>
  <si>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</si>
  <si>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</si>
  <si>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</si>
  <si>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</si>
  <si>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</si>
  <si>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</si>
  <si>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</si>
  <si>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</si>
  <si>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</si>
  <si>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</si>
  <si>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</si>
  <si>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</si>
  <si>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</si>
  <si>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</si>
  <si>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</si>
  <si>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</si>
  <si>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</si>
  <si>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</si>
  <si>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</si>
  <si>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</si>
  <si>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</si>
  <si>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</si>
  <si>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</si>
  <si>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</si>
  <si>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</si>
  <si>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</si>
  <si>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</si>
  <si>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</si>
  <si>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</si>
  <si>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</si>
  <si>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</si>
  <si>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</si>
  <si>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</si>
  <si>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</si>
  <si>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</si>
  <si>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</si>
  <si>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</si>
  <si>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</si>
  <si>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</si>
  <si>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</si>
  <si>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</si>
  <si>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</si>
  <si>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</si>
  <si>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</si>
  <si>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</si>
  <si>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</si>
  <si>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</si>
  <si>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</si>
  <si>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</si>
  <si>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</si>
  <si>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</si>
  <si>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</si>
  <si>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</si>
  <si>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</si>
  <si>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</si>
  <si>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</si>
  <si>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</si>
  <si>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</si>
  <si>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</si>
  <si>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</si>
  <si>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</si>
  <si>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</si>
  <si>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</si>
  <si>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</si>
  <si>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</si>
  <si>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</si>
  <si>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</si>
  <si>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</si>
  <si>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</si>
  <si>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</si>
  <si>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</si>
  <si>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</si>
  <si>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</si>
  <si>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</si>
  <si>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</si>
  <si>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</si>
  <si>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</si>
  <si>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</si>
  <si>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</si>
  <si>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</si>
  <si>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</si>
  <si>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</si>
  <si>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</si>
  <si>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</si>
  <si>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</si>
  <si>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</si>
  <si>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</si>
  <si>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</si>
  <si>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</si>
  <si>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</si>
  <si>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</si>
  <si>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</si>
  <si>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</si>
  <si>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</si>
  <si>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</si>
  <si>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</si>
  <si>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</si>
  <si>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</si>
  <si>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</si>
  <si>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</si>
  <si>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</si>
  <si>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</si>
  <si>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</si>
  <si>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</si>
  <si>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</si>
  <si>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</si>
  <si>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</si>
  <si>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</si>
  <si>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</si>
  <si>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</si>
  <si>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</si>
  <si>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</si>
  <si>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</si>
  <si>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</si>
  <si>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</si>
  <si>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</si>
  <si>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</si>
  <si>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</si>
  <si>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</si>
  <si>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</si>
  <si>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</si>
  <si>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</si>
  <si>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</si>
  <si>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</si>
  <si>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</si>
  <si>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</si>
  <si>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</si>
  <si>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</si>
  <si>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</si>
  <si>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</si>
  <si>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</si>
  <si>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</si>
  <si>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</si>
  <si>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</si>
  <si>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</si>
  <si>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</si>
  <si>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</si>
  <si>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</si>
  <si>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</si>
  <si>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</si>
  <si>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</si>
  <si>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</si>
  <si>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</si>
  <si>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</si>
  <si>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</si>
  <si>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</si>
  <si>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</si>
  <si>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</si>
  <si>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</si>
  <si>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</si>
  <si>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</si>
  <si>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</si>
  <si>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</si>
  <si>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</si>
  <si>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</si>
  <si>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</si>
  <si>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</si>
  <si>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</si>
  <si>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</si>
  <si>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</si>
  <si>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</si>
  <si>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</si>
  <si>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</si>
  <si>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</si>
  <si>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</si>
  <si>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</si>
  <si>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</si>
  <si>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</si>
  <si>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</si>
  <si>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</si>
  <si>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</si>
  <si>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</si>
  <si>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</si>
  <si>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</si>
  <si>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</si>
  <si>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</si>
  <si>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</si>
  <si>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</si>
  <si>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</si>
  <si>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</si>
  <si>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</si>
  <si>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</si>
  <si>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</si>
  <si>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</si>
  <si>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</si>
  <si>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</si>
  <si>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</si>
  <si>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</si>
  <si>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</si>
  <si>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</si>
  <si>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</si>
  <si>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</si>
  <si>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</si>
  <si>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</si>
  <si>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</si>
  <si>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</si>
  <si>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</si>
  <si>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</si>
  <si>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</si>
  <si>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</si>
  <si>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</si>
  <si>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</si>
  <si>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</si>
  <si>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</si>
  <si>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</si>
  <si>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</si>
  <si>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</si>
  <si>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</si>
  <si>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</si>
  <si>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</si>
  <si>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</si>
  <si>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</si>
  <si>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</si>
  <si>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</si>
  <si>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</si>
  <si>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</si>
  <si>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</si>
  <si>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</si>
  <si>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</si>
  <si>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</si>
  <si>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</si>
  <si>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</si>
  <si>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</si>
  <si>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</si>
  <si>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</si>
  <si>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</si>
  <si>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</si>
  <si>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</si>
  <si>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</si>
  <si>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</si>
  <si>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</si>
  <si>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</si>
  <si>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</si>
  <si>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</si>
  <si>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</si>
  <si>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</si>
  <si>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</si>
  <si>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</si>
  <si>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</si>
  <si>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</si>
  <si>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</si>
  <si>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</si>
  <si>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</si>
  <si>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</si>
  <si>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</si>
  <si>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</si>
  <si>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</si>
  <si>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</si>
  <si>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</si>
  <si>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</si>
  <si>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</si>
  <si>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</si>
  <si>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</si>
  <si>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</si>
  <si>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</si>
  <si>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</si>
  <si>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</si>
  <si>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</si>
  <si>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</si>
  <si>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</si>
  <si>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</si>
  <si>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</si>
  <si>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</si>
  <si>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</si>
  <si>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</si>
  <si>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</si>
  <si>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</si>
  <si>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</si>
  <si>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</si>
  <si>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</si>
  <si>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</si>
  <si>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</si>
  <si>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</si>
  <si>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</si>
  <si>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</si>
  <si>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</si>
  <si>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</si>
  <si>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</si>
  <si>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</si>
  <si>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</si>
  <si>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</si>
  <si>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</si>
  <si>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</si>
  <si>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</si>
  <si>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</si>
  <si>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</si>
  <si>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</si>
  <si>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</si>
  <si>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</si>
  <si>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</si>
  <si>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</si>
  <si>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</si>
  <si>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</si>
  <si>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</si>
  <si>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</si>
  <si>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</si>
  <si>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</si>
  <si>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</si>
  <si>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</si>
  <si>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</si>
  <si>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</si>
  <si>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</si>
  <si>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</si>
  <si>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</si>
  <si>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</si>
  <si>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</si>
  <si>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</si>
  <si>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</si>
  <si>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</si>
  <si>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</si>
  <si>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</si>
  <si>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</si>
  <si>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</si>
  <si>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</si>
  <si>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</si>
  <si>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</si>
  <si>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</si>
  <si>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</si>
  <si>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</si>
  <si>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</si>
  <si>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</si>
  <si>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</si>
  <si>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</si>
  <si>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</si>
  <si>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</si>
  <si>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</si>
  <si>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</si>
  <si>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</si>
  <si>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</si>
  <si>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</si>
  <si>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</si>
  <si>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</si>
  <si>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</si>
  <si>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</si>
  <si>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</si>
  <si>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</si>
  <si>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</si>
  <si>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</si>
  <si>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</si>
  <si>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</si>
  <si>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</si>
  <si>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</si>
  <si>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</si>
  <si>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</si>
  <si>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</si>
  <si>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</si>
  <si>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</si>
  <si>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</si>
  <si>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</si>
  <si>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</si>
  <si>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</si>
  <si>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</si>
  <si>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</si>
  <si>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</si>
  <si>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</si>
  <si>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</si>
  <si>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</si>
  <si>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</si>
  <si>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</si>
  <si>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</si>
  <si>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</si>
  <si>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</si>
  <si>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</si>
  <si>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</si>
  <si>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</si>
  <si>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</si>
  <si>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</si>
  <si>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</si>
  <si>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</si>
  <si>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</si>
  <si>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</si>
  <si>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</si>
  <si>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</si>
  <si>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</si>
  <si>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</si>
  <si>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</si>
  <si>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</si>
  <si>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</si>
  <si>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</si>
  <si>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</si>
  <si>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</si>
  <si>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</si>
  <si>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</si>
  <si>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</si>
  <si>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</si>
  <si>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</si>
  <si>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</si>
  <si>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</si>
  <si>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</si>
  <si>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</si>
  <si>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</si>
  <si>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</si>
  <si>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</si>
  <si>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</si>
  <si>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</si>
  <si>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</si>
  <si>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</si>
  <si>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</si>
  <si>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</si>
  <si>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</si>
  <si>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</si>
  <si>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</si>
  <si>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</si>
  <si>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</si>
  <si>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</si>
  <si>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</si>
  <si>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</si>
  <si>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</si>
  <si>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</si>
  <si>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</si>
  <si>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</si>
  <si>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</si>
  <si>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</si>
  <si>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</si>
  <si>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</si>
  <si>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</si>
  <si>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</si>
  <si>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</si>
  <si>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</si>
  <si>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</si>
  <si>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</si>
  <si>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</si>
  <si>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</si>
  <si>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</si>
  <si>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</si>
  <si>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</si>
  <si>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</si>
  <si>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</si>
  <si>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</si>
  <si>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</si>
  <si>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</si>
  <si>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</si>
  <si>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</si>
  <si>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</si>
  <si>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</si>
  <si>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</si>
  <si>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</si>
  <si>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</si>
  <si>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</si>
  <si>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</si>
  <si>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</si>
  <si>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</si>
  <si>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</si>
  <si>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</si>
  <si>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</si>
  <si>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</si>
  <si>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</si>
  <si>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</si>
  <si>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</si>
  <si>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</si>
  <si>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</si>
  <si>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</si>
  <si>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</si>
  <si>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</si>
  <si>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</si>
  <si>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</si>
  <si>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</si>
  <si>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</si>
  <si>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</si>
  <si>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</si>
  <si>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</si>
  <si>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</si>
  <si>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</si>
  <si>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</si>
  <si>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</si>
  <si>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</si>
  <si>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</si>
  <si>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</si>
  <si>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</si>
  <si>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</si>
  <si>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</si>
  <si>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</si>
  <si>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</si>
  <si>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</si>
  <si>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</si>
  <si>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</si>
  <si>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</si>
  <si>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</si>
  <si>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</si>
  <si>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</si>
  <si>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</si>
  <si>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</si>
  <si>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</si>
  <si>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</si>
  <si>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</si>
  <si>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</si>
  <si>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</si>
  <si>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</si>
  <si>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</si>
  <si>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</si>
  <si>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</si>
  <si>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</si>
  <si>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</si>
  <si>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</si>
  <si>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</si>
  <si>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</si>
  <si>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</si>
  <si>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</si>
  <si>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</si>
  <si>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</si>
  <si>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</si>
  <si>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</si>
  <si>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</si>
  <si>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</si>
  <si>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</si>
  <si>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</si>
  <si>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</si>
  <si>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</si>
  <si>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</si>
  <si>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</si>
  <si>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</si>
  <si>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</si>
  <si>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</si>
  <si>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</si>
  <si>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</si>
  <si>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</si>
  <si>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</si>
  <si>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</si>
  <si>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</si>
  <si>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</si>
  <si>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</si>
  <si>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</si>
  <si>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</si>
  <si>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</si>
  <si>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</si>
  <si>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</si>
  <si>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</si>
  <si>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</si>
  <si>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</si>
  <si>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</si>
  <si>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</si>
  <si>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</si>
  <si>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</si>
  <si>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</si>
  <si>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</si>
  <si>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</si>
  <si>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</si>
  <si>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</si>
  <si>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</si>
  <si>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</si>
  <si>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</si>
  <si>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</si>
  <si>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</si>
  <si>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</si>
  <si>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</si>
  <si>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</si>
  <si>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</si>
  <si>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</si>
  <si>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</si>
  <si>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</si>
  <si>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</si>
  <si>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</si>
  <si>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</si>
  <si>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</si>
  <si>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</si>
  <si>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</si>
  <si>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</si>
  <si>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</si>
  <si>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</si>
  <si>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</si>
  <si>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</si>
  <si>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</si>
  <si>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</si>
  <si>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</si>
  <si>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</si>
  <si>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</si>
  <si>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</si>
  <si>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</si>
  <si>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</si>
  <si>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</si>
  <si>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</si>
  <si>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</si>
  <si>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</si>
  <si>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</si>
  <si>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</si>
  <si>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</si>
  <si>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</si>
  <si>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</si>
  <si>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</si>
  <si>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</si>
  <si>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</si>
  <si>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</si>
  <si>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</si>
  <si>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</si>
  <si>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</si>
  <si>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</si>
  <si>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</si>
  <si>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</si>
  <si>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</si>
  <si>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</si>
  <si>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</si>
  <si>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</si>
  <si>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</si>
  <si>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</si>
  <si>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</si>
  <si>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</si>
  <si>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</si>
  <si>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</si>
  <si>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</si>
  <si>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</si>
  <si>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</si>
  <si>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</si>
  <si>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</si>
  <si>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</si>
  <si>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</si>
  <si>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</si>
  <si>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</si>
  <si>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</si>
  <si>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</si>
  <si>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</si>
  <si>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</si>
  <si>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</si>
  <si>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</si>
  <si>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</si>
  <si>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</si>
  <si>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</si>
  <si>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</si>
  <si>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</si>
  <si>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</si>
  <si>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</si>
  <si>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</si>
  <si>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</si>
  <si>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</si>
  <si>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</si>
  <si>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</si>
  <si>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</si>
  <si>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</si>
  <si>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</si>
  <si>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</si>
  <si>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</si>
  <si>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</si>
  <si>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</si>
  <si>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</si>
  <si>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</si>
  <si>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</si>
  <si>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</si>
  <si>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</si>
  <si>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</si>
  <si>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</si>
  <si>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</si>
  <si>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</si>
  <si>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</si>
  <si>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</si>
  <si>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</si>
  <si>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</si>
  <si>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</si>
  <si>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</si>
  <si>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</si>
  <si>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</si>
  <si>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</si>
  <si>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</si>
  <si>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</si>
  <si>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</si>
  <si>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</si>
  <si>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</si>
  <si>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</si>
  <si>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</si>
  <si>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</si>
  <si>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</si>
  <si>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</si>
  <si>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</si>
  <si>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</si>
  <si>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</si>
  <si>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</si>
  <si>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</si>
  <si>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</si>
  <si>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</si>
  <si>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</si>
  <si>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</si>
  <si>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</si>
  <si>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</si>
  <si>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</si>
  <si>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</si>
  <si>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</si>
  <si>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</si>
  <si>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</si>
  <si>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</si>
  <si>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</si>
  <si>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</si>
  <si>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</si>
  <si>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</si>
  <si>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</si>
  <si>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</si>
  <si>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</si>
  <si>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</si>
  <si>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</si>
  <si>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</si>
  <si>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</si>
  <si>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</si>
  <si>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</si>
  <si>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</si>
  <si>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</si>
  <si>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</si>
  <si>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</si>
  <si>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</si>
  <si>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</si>
  <si>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</si>
  <si>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</si>
  <si>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</si>
  <si>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</si>
  <si>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</si>
  <si>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</si>
  <si>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</si>
  <si>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</si>
  <si>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</si>
  <si>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</si>
  <si>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</si>
  <si>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</si>
  <si>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</si>
  <si>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</si>
  <si>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</si>
  <si>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</si>
  <si>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</si>
  <si>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</si>
  <si>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</si>
  <si>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</si>
  <si>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</si>
  <si>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</si>
  <si>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</si>
  <si>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</si>
  <si>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</si>
  <si>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</si>
  <si>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</si>
  <si>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</si>
  <si>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</si>
  <si>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</si>
  <si>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</si>
  <si>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</si>
  <si>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</si>
  <si>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</si>
  <si>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</si>
  <si>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</si>
  <si>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</si>
  <si>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</si>
  <si>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</si>
  <si>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</si>
  <si>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</si>
  <si>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</si>
  <si>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</si>
  <si>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</si>
  <si>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</si>
  <si>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</si>
  <si>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</si>
  <si>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</si>
  <si>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</si>
  <si>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</si>
  <si>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</si>
  <si>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</si>
  <si>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</si>
  <si>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</si>
  <si>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</si>
  <si>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</si>
  <si>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</si>
  <si>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</si>
  <si>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</si>
  <si>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</si>
  <si>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</si>
  <si>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</si>
  <si>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</si>
  <si>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</si>
  <si>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</si>
  <si>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</si>
  <si>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</si>
  <si>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</si>
  <si>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</si>
  <si>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</si>
  <si>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</si>
  <si>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</si>
  <si>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</si>
  <si>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</si>
  <si>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</si>
  <si>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</si>
  <si>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</si>
  <si>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</si>
  <si>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</si>
  <si>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</si>
  <si>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</si>
  <si>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</si>
  <si>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</si>
  <si>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</si>
  <si>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</si>
  <si>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</si>
  <si>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</si>
  <si>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</si>
  <si>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</si>
  <si>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</si>
  <si>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</si>
  <si>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</si>
  <si>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</si>
  <si>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</si>
  <si>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</si>
  <si>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</si>
  <si>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</si>
  <si>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</si>
  <si>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</si>
  <si>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</si>
  <si>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</si>
  <si>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</si>
  <si>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</si>
  <si>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</si>
  <si>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</si>
  <si>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</si>
  <si>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</si>
  <si>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</si>
  <si>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</si>
  <si>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</si>
  <si>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</si>
  <si>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</si>
  <si>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</si>
  <si>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</si>
  <si>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</si>
  <si>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</si>
  <si>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</si>
  <si>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</si>
  <si>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</si>
  <si>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</si>
  <si>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</si>
  <si>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</si>
  <si>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</si>
  <si>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</si>
  <si>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</si>
  <si>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</si>
  <si>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</si>
  <si>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</si>
  <si>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</si>
  <si>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</si>
  <si>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</si>
  <si>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</si>
  <si>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</si>
  <si>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</si>
  <si>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</si>
  <si>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</si>
  <si>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</si>
  <si>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</si>
  <si>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</si>
  <si>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</si>
  <si>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</si>
  <si>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</si>
  <si>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</si>
  <si>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</si>
  <si>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</si>
  <si>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</si>
  <si>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</si>
  <si>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</si>
  <si>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</si>
  <si>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</si>
  <si>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</si>
  <si>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</si>
  <si>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</si>
  <si>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</si>
  <si>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</si>
  <si>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</si>
  <si>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</si>
  <si>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</si>
  <si>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</si>
  <si>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</si>
  <si>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</si>
  <si>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</si>
  <si>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</si>
  <si>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</si>
  <si>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</si>
  <si>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</si>
  <si>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</si>
  <si>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</si>
  <si>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</si>
  <si>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</si>
  <si>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</si>
  <si>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</si>
  <si>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</si>
  <si>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</si>
  <si>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</si>
  <si>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</si>
  <si>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</si>
  <si>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</si>
  <si>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</si>
  <si>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</si>
  <si>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</si>
  <si>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</si>
  <si>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</si>
  <si>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</si>
  <si>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</si>
  <si>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</si>
  <si>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</si>
  <si>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</si>
  <si>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</si>
  <si>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</si>
  <si>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</si>
  <si>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</si>
  <si>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</si>
  <si>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</si>
  <si>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</si>
  <si>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</si>
  <si>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</si>
  <si>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</si>
  <si>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</si>
  <si>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</si>
  <si>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</si>
  <si>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</si>
  <si>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</si>
  <si>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</si>
  <si>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</si>
  <si>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</si>
  <si>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</si>
  <si>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</si>
  <si>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</si>
  <si>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</si>
  <si>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</si>
  <si>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</si>
  <si>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</si>
  <si>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</si>
  <si>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</si>
  <si>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</si>
  <si>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</si>
  <si>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</si>
  <si>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</si>
  <si>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</si>
  <si>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</si>
  <si>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</si>
  <si>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</si>
  <si>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</si>
  <si>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</si>
  <si>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</si>
  <si>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</si>
  <si>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</si>
  <si>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</si>
  <si>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</si>
  <si>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</si>
  <si>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</si>
  <si>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</si>
  <si>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</si>
  <si>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</si>
  <si>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</si>
  <si>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</si>
  <si>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</si>
  <si>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</si>
  <si>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</si>
  <si>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</si>
  <si>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</si>
  <si>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</si>
  <si>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</si>
  <si>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</si>
  <si>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</si>
  <si>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</si>
  <si>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</si>
  <si>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</si>
  <si>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</si>
  <si>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</si>
  <si>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</si>
  <si>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</si>
  <si>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</si>
  <si>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</si>
  <si>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</si>
  <si>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</si>
  <si>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</si>
  <si>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</si>
  <si>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</si>
  <si>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</si>
  <si>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</si>
  <si>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</si>
  <si>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</si>
  <si>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</si>
  <si>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</si>
  <si>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</si>
  <si>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</si>
  <si>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</si>
  <si>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</si>
  <si>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</si>
  <si>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</si>
  <si>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</si>
  <si>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</si>
  <si>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</si>
  <si>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</si>
  <si>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</si>
  <si>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</si>
  <si>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</si>
  <si>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</si>
  <si>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</si>
  <si>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</si>
  <si>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</si>
  <si>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</si>
  <si>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</si>
  <si>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</si>
  <si>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</si>
  <si>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</si>
  <si>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</si>
  <si>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</si>
  <si>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</si>
  <si>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</si>
  <si>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</si>
  <si>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</si>
  <si>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</si>
  <si>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</si>
  <si>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</si>
  <si>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</si>
  <si>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</si>
  <si>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</si>
  <si>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</si>
  <si>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</si>
  <si>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</si>
  <si>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</si>
  <si>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</si>
  <si>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</si>
  <si>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</si>
  <si>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</si>
  <si>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</si>
  <si>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</si>
  <si>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</si>
  <si>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</si>
  <si>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</si>
  <si>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</si>
  <si>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</si>
  <si>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</si>
  <si>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</si>
  <si>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</si>
  <si>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</si>
  <si>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</si>
  <si>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</si>
  <si>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</si>
  <si>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</si>
  <si>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</si>
  <si>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</si>
  <si>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</si>
  <si>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</si>
  <si>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</si>
  <si>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</si>
  <si>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</si>
  <si>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</si>
  <si>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</si>
  <si>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</si>
  <si>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</si>
  <si>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</si>
  <si>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</si>
  <si>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</si>
  <si>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</si>
  <si>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</si>
  <si>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</si>
  <si>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</si>
  <si>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</si>
  <si>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</si>
  <si>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</si>
  <si>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</si>
  <si>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</si>
  <si>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</si>
  <si>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</si>
  <si>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</si>
  <si>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</si>
  <si>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</si>
  <si>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</si>
  <si>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</si>
  <si>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</si>
  <si>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</si>
  <si>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</si>
  <si>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</si>
  <si>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</si>
  <si>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</si>
  <si>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</si>
  <si>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</si>
  <si>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</si>
  <si>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</si>
  <si>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</si>
  <si>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</si>
  <si>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</si>
  <si>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</si>
  <si>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</si>
  <si>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</si>
  <si>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</si>
  <si>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</si>
  <si>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</si>
  <si>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</si>
  <si>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</si>
  <si>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</si>
  <si>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</si>
  <si>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</si>
  <si>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</si>
  <si>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</si>
  <si>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</si>
  <si>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</si>
  <si>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</si>
  <si>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</si>
  <si>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</si>
  <si>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</si>
  <si>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</si>
  <si>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</si>
  <si>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</si>
  <si>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</si>
  <si>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</si>
  <si>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</si>
  <si>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</si>
  <si>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</si>
  <si>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</si>
  <si>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</si>
  <si>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</si>
  <si>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</si>
  <si>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</si>
  <si>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</si>
  <si>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</si>
  <si>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</si>
  <si>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</si>
  <si>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</si>
  <si>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</si>
  <si>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</si>
  <si>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</si>
  <si>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</si>
  <si>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</si>
  <si>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</si>
  <si>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</si>
  <si>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</si>
  <si>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</si>
  <si>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</si>
  <si>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</si>
  <si>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</si>
  <si>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</si>
  <si>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</si>
  <si>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</si>
  <si>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</si>
  <si>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</si>
  <si>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</si>
  <si>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</si>
  <si>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</si>
  <si>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</si>
  <si>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</si>
  <si>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</si>
  <si>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</si>
  <si>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</si>
  <si>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</si>
  <si>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</si>
  <si>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</si>
  <si>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</si>
  <si>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</si>
  <si>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</si>
  <si>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</si>
  <si>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</si>
  <si>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</si>
  <si>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</si>
  <si>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</si>
  <si>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</si>
  <si>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</si>
  <si>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</si>
  <si>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</si>
  <si>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</si>
  <si>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</si>
  <si>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</si>
  <si>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</si>
  <si>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</si>
  <si>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</si>
  <si>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</si>
  <si>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</si>
  <si>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</si>
  <si>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</si>
  <si>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</si>
  <si>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</si>
  <si>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</si>
  <si>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</si>
  <si>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</si>
  <si>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</si>
  <si>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</si>
  <si>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</si>
  <si>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</si>
  <si>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</si>
  <si>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</si>
  <si>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</si>
  <si>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</si>
  <si>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</si>
  <si>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</si>
  <si>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</si>
  <si>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</si>
  <si>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</si>
  <si>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</si>
  <si>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</si>
  <si>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</si>
  <si>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</si>
  <si>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</si>
  <si>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</si>
  <si>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</si>
  <si>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</si>
  <si>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</si>
  <si>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</si>
  <si>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</si>
  <si>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</si>
  <si>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</si>
  <si>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</si>
  <si>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</si>
  <si>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</si>
  <si>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</si>
  <si>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</si>
  <si>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</si>
  <si>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</si>
  <si>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</si>
  <si>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</si>
  <si>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</si>
  <si>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</si>
  <si>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</si>
  <si>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</si>
  <si>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</si>
  <si>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</si>
  <si>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</si>
  <si>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</si>
  <si>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</si>
  <si>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</si>
  <si>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</si>
  <si>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</si>
  <si>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</si>
  <si>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</si>
  <si>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</si>
  <si>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</si>
  <si>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</si>
  <si>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</si>
  <si>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</si>
  <si>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</si>
  <si>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</si>
  <si>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</si>
  <si>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</si>
  <si>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</si>
  <si>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</si>
  <si>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</si>
  <si>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</si>
  <si>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</si>
  <si>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</si>
  <si>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</si>
  <si>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</si>
  <si>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</si>
  <si>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</si>
  <si>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</si>
  <si>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</si>
  <si>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</si>
  <si>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</si>
  <si>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</si>
  <si>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</si>
  <si>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</si>
  <si>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</si>
  <si>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</si>
  <si>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</si>
  <si>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</si>
  <si>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</si>
  <si>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</si>
  <si>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</si>
  <si>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</si>
  <si>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</si>
  <si>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</si>
  <si>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</si>
  <si>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</si>
  <si>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</si>
  <si>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</si>
  <si>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</si>
  <si>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</si>
  <si>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</si>
  <si>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</si>
  <si>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</si>
  <si>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</si>
  <si>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</si>
  <si>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</si>
  <si>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</si>
  <si>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</si>
  <si>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</si>
  <si>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</si>
  <si>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</si>
  <si>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</si>
  <si>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</si>
  <si>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</si>
  <si>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</si>
  <si>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</si>
  <si>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</si>
  <si>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</si>
  <si>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</si>
  <si>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</si>
  <si>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</si>
  <si>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</si>
  <si>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</si>
  <si>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</si>
  <si>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</si>
  <si>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</si>
  <si>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</si>
  <si>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</si>
  <si>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</si>
  <si>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</si>
  <si>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</si>
  <si>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</si>
  <si>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</si>
  <si>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</si>
  <si>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</si>
  <si>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</si>
  <si>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</si>
  <si>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</si>
  <si>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</si>
  <si>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</si>
  <si>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</si>
  <si>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</si>
  <si>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</si>
  <si>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</si>
  <si>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</si>
  <si>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</si>
  <si>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</si>
  <si>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</si>
  <si>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</si>
  <si>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</si>
  <si>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</si>
  <si>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</si>
  <si>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</si>
  <si>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</si>
  <si>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</si>
  <si>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</si>
  <si>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</si>
  <si>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</si>
  <si>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</si>
  <si>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</si>
  <si>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</si>
  <si>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</si>
  <si>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</si>
  <si>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</si>
  <si>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</si>
  <si>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</si>
  <si>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</si>
  <si>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</si>
  <si>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</si>
  <si>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</si>
  <si>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</si>
  <si>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</si>
  <si>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</si>
  <si>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</si>
  <si>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</si>
  <si>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</si>
  <si>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</si>
  <si>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</si>
  <si>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</si>
  <si>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</si>
  <si>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</si>
  <si>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</si>
  <si>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</si>
  <si>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</si>
  <si>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</si>
  <si>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</si>
  <si>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</si>
  <si>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</si>
  <si>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</si>
  <si>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</si>
  <si>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</si>
  <si>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</si>
  <si>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</si>
  <si>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</si>
  <si>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</si>
  <si>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</si>
  <si>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</si>
  <si>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</si>
  <si>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</si>
  <si>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</si>
  <si>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</si>
  <si>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</si>
  <si>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</si>
  <si>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</si>
  <si>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</si>
  <si>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</si>
  <si>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</si>
  <si>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</si>
  <si>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</si>
  <si>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</si>
  <si>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</si>
  <si>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</si>
  <si>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</si>
  <si>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</si>
  <si>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</si>
  <si>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</si>
  <si>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</si>
  <si>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</si>
  <si>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</si>
  <si>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</si>
  <si>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</si>
  <si>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</si>
  <si>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</si>
  <si>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</si>
  <si>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</si>
  <si>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</si>
  <si>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</si>
  <si>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</si>
  <si>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</si>
  <si>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</si>
  <si>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</si>
  <si>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</si>
  <si>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</si>
  <si>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</si>
  <si>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</si>
  <si>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</si>
  <si>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</si>
  <si>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</si>
  <si>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</si>
  <si>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</si>
  <si>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</si>
  <si>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</si>
  <si>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</si>
  <si>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</si>
  <si>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</si>
  <si>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</si>
  <si>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</si>
  <si>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</si>
  <si>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</si>
  <si>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</si>
  <si>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</si>
  <si>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</si>
  <si>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</si>
  <si>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</si>
  <si>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</si>
  <si>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</si>
  <si>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</si>
  <si>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</si>
  <si>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</si>
  <si>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</si>
  <si>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</si>
  <si>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</si>
  <si>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</si>
  <si>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</si>
  <si>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</si>
  <si>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</si>
  <si>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</si>
  <si>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</si>
  <si>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</si>
  <si>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</si>
  <si>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</si>
  <si>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</si>
  <si>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</si>
  <si>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</si>
  <si>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</si>
  <si>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</si>
  <si>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</si>
  <si>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</si>
  <si>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</si>
  <si>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</si>
  <si>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</si>
  <si>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</si>
  <si>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</si>
  <si>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</si>
  <si>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</si>
  <si>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</si>
  <si>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</si>
  <si>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</si>
  <si>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</si>
  <si>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</si>
  <si>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</si>
  <si>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</si>
  <si>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</si>
  <si>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</si>
  <si>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</si>
  <si>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</si>
  <si>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</si>
  <si>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</si>
  <si>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</si>
  <si>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</si>
  <si>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</si>
  <si>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</si>
  <si>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</si>
  <si>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</si>
  <si>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</si>
  <si>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</si>
  <si>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</si>
  <si>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</si>
  <si>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</si>
  <si>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</si>
  <si>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</si>
  <si>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</si>
  <si>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</si>
  <si>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</si>
  <si>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</si>
  <si>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</si>
  <si>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</si>
  <si>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</si>
  <si>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</si>
  <si>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</si>
  <si>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</si>
  <si>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</si>
  <si>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</si>
  <si>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</si>
  <si>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</si>
  <si>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</si>
  <si>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</si>
  <si>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</si>
  <si>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</si>
  <si>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</si>
  <si>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</si>
  <si>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</si>
  <si>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</si>
  <si>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</si>
  <si>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</si>
  <si>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</si>
  <si>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</si>
  <si>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</si>
  <si>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</si>
  <si>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</si>
  <si>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</si>
  <si>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</si>
  <si>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</si>
  <si>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</si>
  <si>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</si>
  <si>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</si>
  <si>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</si>
  <si>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</si>
  <si>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</si>
  <si>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</si>
  <si>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</si>
  <si>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</si>
  <si>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</si>
  <si>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</si>
  <si>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</si>
  <si>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</si>
  <si>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</si>
  <si>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</si>
  <si>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</si>
  <si>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</si>
  <si>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</si>
  <si>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</si>
  <si>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</si>
  <si>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</si>
  <si>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</si>
  <si>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</si>
  <si>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</si>
  <si>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</si>
  <si>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</si>
  <si>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</si>
  <si>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</si>
  <si>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</si>
  <si>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</si>
  <si>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</si>
  <si>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</si>
  <si>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</si>
  <si>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</si>
  <si>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</si>
  <si>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</si>
  <si>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</si>
  <si>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</si>
  <si>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</si>
  <si>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</si>
  <si>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</si>
  <si>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</si>
  <si>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</si>
  <si>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</si>
  <si>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</si>
  <si>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</si>
  <si>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</si>
  <si>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</si>
  <si>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</si>
  <si>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</si>
  <si>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</si>
  <si>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</si>
  <si>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</si>
  <si>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</si>
  <si>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</si>
  <si>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</si>
  <si>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</si>
  <si>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</si>
  <si>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</si>
  <si>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</si>
  <si>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</si>
  <si>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</si>
  <si>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</si>
  <si>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</si>
  <si>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</si>
  <si>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</si>
  <si>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</si>
  <si>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</si>
  <si>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</si>
  <si>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</si>
  <si>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</si>
  <si>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</si>
  <si>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</si>
  <si>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</si>
  <si>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</si>
  <si>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</si>
  <si>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</si>
  <si>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</si>
  <si>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</si>
  <si>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</si>
  <si>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</si>
  <si>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</si>
  <si>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</si>
  <si>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</si>
  <si>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</si>
  <si>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</si>
  <si>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</si>
  <si>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</si>
  <si>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</si>
  <si>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</si>
  <si>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</si>
  <si>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</si>
  <si>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</si>
  <si>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</si>
  <si>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</si>
  <si>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</si>
  <si>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</si>
  <si>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</si>
  <si>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</si>
  <si>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</si>
  <si>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</si>
  <si>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</si>
  <si>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</si>
  <si>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</si>
  <si>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</si>
  <si>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</si>
  <si>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</si>
  <si>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</si>
  <si>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</si>
  <si>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</si>
  <si>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</si>
  <si>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</si>
  <si>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</si>
  <si>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</si>
  <si>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</si>
  <si>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</si>
  <si>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</si>
  <si>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</si>
  <si>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</si>
  <si>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</si>
  <si>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</si>
  <si>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</si>
  <si>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</si>
  <si>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</si>
  <si>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</si>
  <si>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</si>
  <si>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</si>
  <si>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</si>
  <si>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</si>
  <si>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</si>
  <si>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</si>
  <si>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</si>
  <si>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</si>
  <si>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</si>
  <si>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</si>
  <si>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</si>
  <si>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</si>
  <si>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</si>
  <si>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</si>
  <si>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</si>
  <si>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</si>
  <si>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</si>
  <si>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</si>
  <si>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</si>
  <si>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</si>
  <si>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</si>
  <si>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</si>
  <si>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</si>
  <si>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</si>
  <si>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</si>
  <si>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</si>
  <si>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</si>
  <si>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</si>
  <si>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</si>
  <si>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</si>
  <si>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</si>
  <si>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</si>
  <si>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</si>
  <si>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</si>
  <si>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</si>
  <si>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</si>
  <si>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</si>
  <si>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</si>
  <si>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</si>
  <si>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</si>
  <si>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</si>
  <si>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</si>
  <si>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</si>
  <si>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</si>
  <si>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</si>
  <si>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</si>
  <si>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</si>
  <si>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</si>
  <si>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</si>
  <si>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</si>
  <si>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</si>
  <si>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</si>
  <si>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</si>
  <si>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</si>
  <si>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</si>
  <si>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</si>
  <si>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</si>
  <si>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</si>
  <si>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</si>
  <si>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</si>
  <si>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</si>
  <si>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</si>
  <si>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</si>
  <si>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</si>
  <si>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</si>
  <si>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</si>
  <si>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</si>
  <si>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</si>
  <si>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</si>
  <si>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</si>
  <si>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</si>
  <si>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</si>
  <si>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</si>
  <si>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</si>
  <si>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</si>
  <si>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</si>
  <si>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</si>
  <si>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</si>
  <si>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</si>
  <si>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</si>
  <si>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</si>
  <si>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</si>
  <si>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</si>
  <si>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</si>
  <si>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</si>
  <si>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</si>
  <si>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</si>
  <si>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</si>
  <si>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</si>
  <si>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</si>
  <si>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</si>
  <si>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</si>
  <si>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</si>
  <si>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</si>
  <si>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</si>
  <si>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</si>
  <si>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</si>
  <si>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</si>
  <si>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</si>
  <si>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</si>
  <si>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</si>
  <si>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</si>
  <si>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</si>
  <si>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</si>
  <si>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</si>
  <si>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</si>
  <si>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</si>
  <si>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</si>
  <si>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</si>
  <si>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</si>
  <si>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</si>
  <si>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</si>
  <si>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</si>
  <si>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</si>
  <si>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</si>
  <si>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</si>
  <si>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</si>
  <si>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</si>
  <si>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</si>
  <si>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</si>
  <si>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</si>
  <si>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</si>
  <si>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</si>
  <si>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</si>
  <si>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</si>
  <si>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</si>
  <si>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</si>
  <si>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</si>
  <si>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</si>
  <si>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</si>
  <si>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</si>
  <si>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</si>
  <si>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</si>
  <si>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</si>
  <si>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</si>
  <si>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</si>
  <si>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</si>
  <si>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</si>
  <si>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</si>
  <si>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</si>
  <si>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</si>
  <si>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</si>
  <si>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</si>
  <si>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</si>
  <si>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</si>
  <si>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</si>
  <si>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</si>
  <si>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</si>
  <si>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</si>
  <si>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</si>
  <si>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</si>
  <si>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</si>
  <si>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</si>
  <si>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</si>
  <si>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</si>
  <si>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</si>
  <si>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</si>
  <si>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</si>
  <si>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</si>
  <si>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</si>
  <si>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</si>
  <si>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</si>
  <si>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</si>
  <si>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</si>
  <si>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</si>
  <si>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</si>
  <si>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</si>
  <si>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</si>
  <si>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</si>
  <si>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</si>
  <si>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</si>
  <si>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</si>
  <si>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</si>
  <si>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</si>
  <si>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</si>
  <si>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</si>
  <si>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</si>
  <si>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</si>
  <si>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</si>
  <si>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</si>
  <si>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</si>
  <si>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</si>
  <si>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</si>
  <si>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</si>
  <si>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</si>
  <si>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</si>
  <si>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</si>
  <si>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</si>
  <si>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</si>
  <si>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</si>
  <si>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</si>
  <si>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</si>
  <si>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</si>
  <si>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</si>
  <si>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</si>
  <si>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</si>
  <si>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</si>
  <si>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</si>
  <si>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</si>
  <si>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</si>
  <si>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</si>
  <si>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</si>
  <si>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</si>
  <si>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</si>
  <si>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</si>
  <si>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</si>
  <si>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</si>
  <si>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</si>
  <si>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</si>
  <si>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</si>
  <si>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</si>
  <si>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</si>
  <si>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</si>
  <si>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</si>
  <si>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</si>
  <si>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</si>
  <si>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</si>
  <si>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</si>
  <si>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</si>
  <si>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</si>
  <si>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</si>
  <si>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</si>
  <si>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</si>
  <si>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</si>
  <si>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</si>
  <si>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</si>
  <si>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</si>
  <si>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</si>
  <si>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</si>
  <si>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</si>
  <si>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</si>
  <si>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</si>
  <si>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</si>
  <si>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</si>
  <si>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</si>
  <si>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</si>
  <si>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</si>
  <si>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</si>
  <si>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</si>
  <si>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</si>
  <si>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</si>
  <si>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</si>
  <si>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</si>
  <si>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</si>
  <si>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</si>
  <si>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</si>
  <si>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</si>
  <si>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</si>
  <si>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</si>
  <si>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</si>
  <si>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</si>
  <si>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</si>
  <si>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</si>
  <si>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</si>
  <si>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</si>
  <si>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</si>
  <si>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</si>
  <si>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</si>
  <si>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</si>
  <si>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</si>
  <si>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</si>
  <si>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</si>
  <si>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</si>
  <si>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</si>
  <si>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</si>
  <si>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</si>
  <si>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</si>
  <si>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</si>
  <si>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</si>
  <si>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</si>
  <si>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</si>
  <si>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</si>
  <si>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</si>
  <si>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</si>
  <si>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</si>
  <si>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</si>
  <si>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</si>
  <si>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</si>
  <si>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</si>
  <si>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</si>
  <si>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</si>
  <si>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</si>
  <si>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</si>
  <si>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</si>
  <si>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</si>
  <si>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</si>
  <si>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</si>
  <si>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</si>
  <si>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</si>
  <si>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</si>
  <si>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</si>
  <si>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</si>
  <si>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</si>
  <si>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</si>
  <si>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</si>
  <si>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</si>
  <si>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</si>
  <si>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</si>
  <si>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</si>
  <si>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</si>
  <si>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</si>
  <si>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</si>
  <si>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</si>
  <si>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</si>
  <si>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</si>
  <si>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</si>
  <si>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</si>
  <si>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</si>
  <si>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</si>
  <si>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</si>
  <si>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</si>
  <si>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</si>
  <si>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</si>
  <si>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</si>
  <si>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</si>
  <si>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</si>
  <si>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</si>
  <si>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</si>
  <si>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</si>
  <si>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</si>
  <si>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</si>
  <si>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</si>
  <si>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</si>
  <si>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</si>
  <si>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</si>
  <si>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</si>
  <si>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</si>
  <si>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</si>
  <si>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</si>
  <si>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</si>
  <si>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</si>
  <si>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</si>
  <si>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</si>
  <si>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</si>
  <si>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</si>
  <si>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</si>
  <si>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</si>
  <si>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</si>
  <si>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</si>
  <si>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</si>
  <si>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</si>
  <si>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</si>
  <si>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</si>
  <si>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</si>
  <si>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</si>
  <si>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</si>
  <si>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</si>
  <si>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</si>
  <si>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</si>
  <si>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</si>
  <si>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</si>
  <si>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</si>
  <si>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</si>
  <si>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</si>
  <si>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</si>
  <si>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</si>
  <si>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</si>
  <si>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</si>
  <si>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</si>
  <si>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</si>
  <si>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</si>
  <si>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</si>
  <si>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</si>
  <si>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</si>
  <si>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</si>
  <si>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</si>
  <si>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</si>
  <si>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</si>
  <si>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</si>
  <si>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</si>
  <si>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</si>
  <si>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</si>
  <si>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</si>
  <si>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</si>
  <si>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</si>
  <si>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</si>
  <si>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</si>
  <si>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</si>
  <si>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</si>
  <si>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</si>
  <si>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</si>
  <si>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</si>
  <si>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</si>
  <si>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</si>
  <si>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</si>
  <si>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</si>
  <si>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</si>
  <si>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</si>
  <si>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</si>
  <si>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</si>
  <si>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</si>
  <si>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</si>
  <si>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</si>
  <si>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</si>
  <si>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</si>
  <si>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</si>
  <si>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</si>
  <si>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</si>
  <si>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</si>
  <si>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</si>
  <si>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</si>
  <si>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</si>
  <si>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</si>
  <si>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</si>
  <si>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</si>
  <si>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</si>
  <si>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</si>
  <si>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</si>
  <si>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</si>
  <si>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</si>
  <si>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</si>
  <si>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</si>
  <si>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</si>
  <si>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</si>
  <si>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</si>
  <si>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</si>
  <si>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</si>
  <si>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</si>
  <si>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</si>
  <si>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</si>
  <si>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</si>
  <si>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</si>
  <si>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</si>
  <si>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</si>
  <si>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</si>
  <si>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</si>
  <si>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</si>
  <si>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</si>
  <si>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</si>
  <si>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</si>
  <si>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</si>
  <si>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</si>
  <si>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</si>
  <si>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</si>
  <si>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</si>
  <si>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</si>
  <si>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</si>
  <si>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</si>
  <si>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</si>
  <si>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</si>
  <si>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</si>
  <si>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</si>
  <si>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</si>
  <si>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</si>
  <si>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</si>
  <si>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</si>
  <si>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</si>
  <si>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</si>
  <si>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</si>
  <si>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</si>
  <si>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</si>
  <si>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</si>
  <si>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</si>
  <si>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</si>
  <si>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</si>
  <si>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</si>
  <si>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</si>
  <si>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</si>
  <si>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</si>
  <si>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</si>
  <si>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</si>
  <si>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</si>
  <si>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</si>
  <si>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</si>
  <si>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</si>
  <si>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</si>
  <si>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</si>
  <si>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</si>
  <si>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</si>
  <si>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</si>
  <si>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</si>
  <si>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</si>
  <si>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</si>
  <si>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</si>
  <si>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</si>
  <si>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</si>
  <si>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</si>
  <si>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</si>
  <si>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</si>
  <si>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</si>
  <si>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</si>
  <si>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</si>
  <si>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</si>
  <si>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</si>
  <si>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</si>
  <si>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</si>
  <si>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</si>
  <si>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</si>
  <si>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</si>
  <si>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</si>
  <si>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</si>
  <si>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</si>
  <si>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</si>
  <si>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</si>
  <si>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</si>
  <si>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</si>
  <si>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</si>
  <si>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</si>
  <si>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</si>
  <si>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</si>
  <si>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</si>
  <si>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</si>
  <si>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</si>
  <si>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</si>
  <si>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</si>
  <si>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</si>
  <si>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</si>
  <si>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</si>
  <si>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</si>
  <si>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</si>
  <si>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</si>
  <si>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</si>
  <si>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</si>
  <si>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</si>
  <si>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</si>
  <si>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</si>
  <si>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</si>
  <si>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</si>
  <si>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</si>
  <si>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</si>
  <si>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</si>
  <si>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</si>
  <si>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</si>
  <si>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</si>
  <si>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</si>
  <si>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</si>
  <si>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</si>
  <si>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</si>
  <si>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</si>
  <si>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</si>
  <si>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</si>
  <si>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</si>
  <si>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</si>
  <si>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</si>
  <si>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</si>
  <si>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</si>
  <si>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</si>
  <si>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</si>
  <si>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</si>
  <si>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</si>
  <si>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</si>
  <si>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</si>
  <si>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</si>
  <si>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</si>
  <si>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</si>
  <si>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</si>
  <si>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</si>
  <si>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</si>
  <si>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</si>
  <si>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</si>
  <si>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</si>
  <si>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</si>
  <si>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</si>
  <si>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</si>
  <si>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</si>
  <si>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</si>
  <si>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</si>
  <si>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</si>
  <si>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</si>
  <si>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</si>
  <si>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</si>
  <si>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</si>
  <si>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</si>
  <si>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</si>
  <si>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</si>
  <si>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</si>
  <si>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</si>
  <si>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</si>
  <si>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</si>
  <si>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</si>
  <si>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</si>
  <si>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</si>
  <si>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</si>
  <si>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</si>
  <si>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</si>
  <si>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</si>
  <si>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</si>
  <si>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</si>
  <si>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</si>
  <si>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</si>
  <si>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</si>
  <si>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</si>
  <si>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</si>
  <si>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</si>
  <si>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</si>
  <si>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</si>
  <si>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</si>
  <si>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</si>
  <si>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</si>
  <si>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</si>
  <si>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</si>
  <si>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</si>
  <si>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</si>
  <si>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</si>
  <si>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</si>
  <si>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</si>
  <si>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</si>
  <si>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</si>
  <si>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</si>
  <si>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</si>
  <si>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</si>
  <si>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</si>
  <si>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</si>
  <si>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</si>
  <si>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</si>
  <si>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</si>
  <si>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</si>
  <si>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</si>
  <si>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</si>
  <si>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</si>
  <si>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</si>
  <si>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</si>
  <si>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</si>
  <si>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</si>
  <si>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</si>
  <si>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</si>
  <si>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</si>
  <si>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</si>
  <si>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</si>
  <si>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</si>
  <si>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</si>
  <si>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</si>
  <si>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</si>
  <si>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</si>
  <si>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</si>
  <si>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</si>
  <si>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</si>
  <si>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</si>
  <si>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</si>
  <si>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</si>
  <si>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</si>
  <si>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</si>
  <si>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</si>
  <si>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</si>
  <si>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</si>
  <si>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</si>
  <si>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</si>
  <si>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</si>
  <si>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</si>
  <si>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</si>
  <si>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</si>
  <si>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</si>
  <si>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</si>
  <si>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</si>
  <si>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</si>
  <si>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</si>
  <si>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</si>
  <si>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</si>
  <si>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</si>
  <si>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</si>
  <si>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</si>
  <si>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</si>
  <si>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</si>
  <si>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</si>
  <si>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</si>
  <si>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</si>
  <si>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</si>
  <si>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</si>
  <si>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</si>
  <si>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</si>
  <si>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</si>
  <si>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</si>
  <si>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</si>
  <si>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</si>
  <si>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</si>
  <si>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</si>
  <si>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</si>
  <si>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</si>
  <si>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</si>
  <si>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</si>
  <si>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</si>
  <si>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</si>
  <si>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</si>
  <si>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</si>
  <si>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</si>
  <si>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</si>
  <si>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</si>
  <si>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</si>
  <si>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</si>
  <si>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</si>
  <si>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</si>
  <si>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</si>
  <si>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</si>
  <si>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</si>
  <si>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</si>
  <si>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</si>
  <si>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</si>
  <si>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</si>
  <si>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</si>
  <si>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</si>
  <si>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</si>
  <si>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</si>
  <si>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</si>
  <si>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</si>
  <si>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</si>
  <si>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</si>
  <si>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</si>
  <si>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</si>
  <si>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</si>
  <si>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</si>
  <si>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</si>
  <si>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</si>
  <si>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</si>
  <si>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</si>
  <si>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</si>
  <si>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</si>
  <si>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</si>
  <si>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</si>
  <si>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</si>
  <si>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</si>
  <si>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</si>
  <si>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</si>
  <si>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</si>
  <si>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</si>
  <si>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</si>
  <si>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</si>
  <si>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</si>
  <si>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</si>
  <si>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</si>
  <si>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</si>
  <si>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</si>
  <si>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</si>
  <si>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</si>
  <si>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</si>
  <si>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</si>
  <si>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</si>
  <si>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</si>
  <si>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</si>
  <si>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</si>
  <si>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</si>
  <si>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</si>
  <si>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</si>
  <si>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</si>
  <si>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</si>
  <si>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</si>
  <si>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</si>
  <si>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</si>
  <si>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</si>
  <si>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</si>
  <si>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</si>
  <si>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</si>
  <si>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</si>
  <si>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</si>
  <si>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</si>
  <si>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</si>
  <si>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</si>
  <si>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</si>
  <si>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</si>
  <si>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</si>
  <si>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</si>
  <si>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</si>
  <si>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</si>
  <si>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</si>
  <si>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</si>
  <si>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</si>
  <si>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</si>
  <si>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</si>
  <si>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</si>
  <si>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</si>
  <si>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</si>
  <si>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</si>
  <si>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</si>
  <si>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</si>
  <si>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</si>
  <si>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</si>
  <si>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</si>
  <si>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</si>
  <si>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</si>
  <si>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</si>
  <si>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</si>
  <si>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</si>
  <si>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</si>
  <si>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</si>
  <si>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</si>
  <si>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</si>
  <si>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</si>
  <si>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</si>
  <si>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</si>
  <si>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</si>
  <si>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</si>
  <si>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</si>
  <si>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</si>
  <si>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</si>
  <si>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</si>
  <si>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</si>
  <si>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</si>
  <si>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</si>
  <si>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</si>
  <si>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</si>
  <si>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</si>
  <si>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</si>
  <si>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</si>
  <si>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</si>
  <si>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</si>
  <si>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</si>
  <si>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</si>
  <si>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</si>
  <si>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</si>
  <si>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</si>
  <si>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</si>
  <si>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</si>
  <si>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</si>
  <si>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</si>
  <si>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</si>
  <si>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</si>
  <si>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</si>
  <si>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</si>
  <si>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</si>
  <si>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</si>
  <si>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</si>
  <si>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</si>
  <si>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</si>
  <si>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</si>
  <si>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</si>
  <si>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</si>
  <si>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</si>
  <si>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</si>
  <si>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</si>
  <si>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</si>
  <si>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</si>
  <si>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</si>
  <si>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</si>
  <si>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</si>
  <si>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</si>
  <si>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</si>
  <si>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</si>
  <si>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</si>
  <si>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</si>
  <si>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</si>
  <si>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</si>
  <si>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</si>
  <si>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</si>
  <si>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</si>
  <si>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</si>
  <si>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</si>
  <si>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</si>
  <si>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</si>
  <si>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</si>
  <si>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</si>
  <si>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</si>
  <si>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</si>
  <si>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</si>
  <si>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</si>
  <si>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</si>
  <si>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</si>
  <si>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</si>
  <si>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</si>
  <si>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</si>
  <si>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</si>
  <si>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</si>
  <si>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</si>
  <si>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</si>
  <si>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</si>
  <si>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</si>
  <si>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</si>
  <si>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</si>
  <si>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</si>
  <si>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</si>
  <si>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</si>
  <si>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</si>
  <si>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</si>
  <si>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</si>
  <si>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</si>
  <si>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</si>
  <si>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</si>
  <si>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</si>
  <si>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</si>
  <si>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</si>
  <si>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</si>
  <si>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</si>
  <si>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</si>
  <si>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</si>
  <si>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</si>
  <si>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</si>
  <si>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</si>
  <si>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</si>
  <si>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</si>
  <si>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</si>
  <si>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</si>
  <si>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</si>
  <si>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</si>
  <si>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</si>
  <si>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</si>
  <si>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</si>
  <si>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</si>
  <si>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</si>
  <si>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</si>
  <si>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</si>
  <si>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</si>
  <si>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</si>
  <si>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</si>
  <si>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</si>
  <si>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</si>
  <si>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</si>
  <si>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</si>
  <si>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</si>
  <si>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</si>
  <si>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</si>
  <si>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</si>
  <si>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</si>
  <si>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</si>
  <si>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</si>
  <si>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</si>
  <si>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</si>
  <si>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</si>
  <si>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</si>
  <si>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</si>
  <si>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</si>
  <si>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</si>
  <si>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</si>
  <si>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</si>
  <si>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</si>
  <si>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</si>
  <si>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</si>
  <si>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</si>
  <si>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</si>
  <si>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</si>
  <si>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</si>
  <si>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</si>
  <si>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</si>
  <si>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</si>
  <si>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</si>
  <si>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</si>
  <si>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</si>
  <si>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</si>
  <si>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</si>
  <si>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</si>
  <si>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</si>
  <si>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</si>
  <si>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</si>
  <si>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</si>
  <si>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</si>
  <si>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</si>
  <si>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</si>
  <si>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</si>
  <si>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</si>
  <si>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</si>
  <si>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</si>
  <si>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</si>
  <si>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</si>
  <si>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</si>
  <si>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</si>
  <si>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</si>
  <si>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</si>
  <si>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</si>
  <si>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</si>
  <si>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</si>
  <si>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</si>
  <si>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</si>
  <si>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</si>
  <si>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</si>
  <si>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</si>
  <si>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</si>
  <si>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</si>
  <si>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</si>
  <si>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</si>
  <si>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</si>
  <si>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</si>
  <si>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</si>
  <si>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</si>
  <si>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</si>
  <si>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</si>
  <si>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</si>
  <si>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</si>
  <si>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</si>
  <si>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</si>
  <si>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</si>
  <si>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</si>
  <si>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</si>
  <si>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</si>
  <si>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</si>
  <si>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</si>
  <si>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</si>
  <si>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</si>
  <si>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</si>
  <si>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</si>
  <si>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</si>
  <si>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</si>
  <si>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</si>
  <si>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</si>
  <si>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</si>
  <si>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</si>
  <si>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</si>
  <si>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</si>
  <si>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</si>
  <si>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</si>
  <si>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</si>
  <si>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</si>
  <si>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</si>
  <si>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</si>
  <si>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</si>
  <si>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</si>
  <si>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</si>
  <si>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</si>
  <si>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</si>
  <si>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</si>
  <si>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</si>
  <si>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</si>
  <si>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</si>
  <si>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</si>
  <si>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</si>
  <si>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</si>
  <si>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</si>
  <si>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</si>
  <si>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</si>
  <si>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</si>
  <si>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</si>
  <si>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</si>
  <si>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</si>
  <si>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</si>
  <si>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</si>
  <si>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</si>
  <si>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</si>
  <si>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</si>
  <si>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</si>
  <si>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</si>
  <si>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</si>
  <si>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</si>
  <si>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</si>
  <si>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</si>
  <si>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</si>
  <si>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</si>
  <si>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</si>
  <si>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</si>
  <si>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</si>
  <si>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</si>
  <si>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</si>
  <si>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</si>
  <si>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</si>
  <si>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</si>
  <si>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</si>
  <si>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</si>
  <si>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</si>
  <si>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</si>
  <si>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</si>
  <si>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</si>
  <si>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</si>
  <si>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</si>
  <si>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</si>
  <si>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</si>
  <si>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</si>
  <si>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</si>
  <si>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</si>
  <si>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</si>
  <si>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</si>
  <si>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</si>
  <si>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</si>
  <si>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</si>
  <si>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</si>
  <si>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</si>
  <si>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</si>
  <si>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</si>
  <si>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</si>
  <si>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</si>
  <si>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</si>
  <si>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</si>
  <si>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</si>
  <si>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</si>
  <si>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</si>
  <si>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</si>
  <si>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</si>
  <si>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</si>
  <si>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</si>
  <si>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</si>
  <si>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</si>
  <si>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</si>
  <si>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</si>
  <si>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</si>
  <si>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</si>
  <si>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</si>
  <si>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</si>
  <si>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</si>
  <si>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</si>
  <si>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</si>
  <si>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</si>
  <si>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</si>
  <si>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</si>
  <si>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</si>
  <si>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</si>
  <si>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</si>
  <si>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</si>
  <si>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</si>
  <si>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</si>
  <si>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</si>
  <si>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</si>
  <si>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</si>
  <si>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</si>
  <si>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</si>
  <si>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</si>
  <si>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</si>
  <si>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</si>
  <si>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</si>
  <si>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</si>
  <si>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</si>
  <si>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</si>
  <si>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</si>
  <si>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</si>
  <si>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</si>
  <si>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</si>
  <si>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</si>
  <si>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</si>
  <si>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</si>
  <si>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</si>
  <si>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</si>
  <si>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</si>
  <si>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</si>
  <si>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</si>
  <si>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</si>
  <si>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</si>
  <si>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</si>
  <si>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</si>
  <si>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</si>
  <si>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</si>
  <si>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</si>
  <si>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</si>
  <si>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</si>
  <si>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</si>
  <si>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</si>
  <si>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</si>
  <si>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</si>
  <si>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</si>
  <si>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</si>
  <si>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</si>
  <si>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</si>
  <si>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</si>
  <si>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</si>
  <si>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</si>
  <si>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</si>
  <si>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</si>
  <si>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</si>
  <si>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</si>
  <si>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</si>
  <si>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</si>
  <si>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</si>
  <si>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</si>
  <si>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</si>
  <si>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</si>
  <si>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</si>
  <si>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</si>
  <si>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</si>
  <si>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</si>
  <si>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</si>
  <si>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</si>
  <si>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</si>
  <si>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</si>
  <si>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</si>
  <si>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</si>
  <si>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</si>
  <si>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</si>
  <si>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</si>
  <si>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</si>
  <si>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</si>
  <si>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</si>
  <si>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</si>
  <si>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</si>
  <si>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</si>
  <si>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</si>
  <si>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</si>
  <si>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</si>
  <si>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</si>
  <si>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</si>
  <si>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</si>
  <si>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</si>
  <si>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</si>
  <si>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</si>
  <si>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</si>
  <si>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</si>
  <si>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</si>
  <si>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</si>
  <si>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</si>
  <si>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</si>
  <si>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</si>
  <si>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</si>
  <si>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</si>
  <si>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</si>
  <si>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</si>
  <si>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</si>
  <si>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</si>
  <si>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</si>
  <si>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</si>
  <si>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</si>
  <si>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</si>
  <si>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</si>
  <si>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</si>
  <si>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</si>
  <si>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</si>
  <si>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</si>
  <si>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</si>
  <si>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</si>
  <si>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</si>
  <si>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</si>
  <si>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</si>
  <si>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</si>
  <si>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</si>
  <si>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</si>
  <si>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</si>
  <si>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</si>
  <si>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</si>
  <si>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</si>
  <si>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</si>
  <si>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</si>
  <si>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</si>
  <si>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</si>
  <si>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</si>
  <si>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</si>
  <si>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</si>
  <si>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</si>
  <si>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</si>
  <si>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</si>
  <si>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</si>
  <si>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</si>
  <si>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</si>
  <si>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</si>
  <si>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</si>
  <si>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</si>
  <si>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</si>
  <si>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</si>
  <si>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</si>
  <si>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</si>
  <si>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</si>
  <si>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</si>
  <si>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</si>
  <si>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</si>
  <si>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</si>
  <si>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</si>
  <si>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</si>
  <si>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</si>
  <si>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</si>
  <si>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</si>
  <si>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</si>
  <si>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</si>
  <si>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</si>
  <si>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</si>
  <si>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</si>
  <si>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</si>
  <si>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</si>
  <si>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</si>
  <si>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</si>
  <si>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</si>
  <si>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</si>
  <si>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</si>
  <si>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</si>
  <si>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</si>
  <si>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</si>
  <si>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</si>
  <si>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</si>
  <si>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</si>
  <si>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</si>
  <si>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</si>
  <si>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</si>
  <si>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</si>
  <si>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</si>
  <si>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</si>
  <si>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</si>
  <si>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</si>
  <si>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</si>
  <si>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</si>
  <si>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</si>
  <si>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</si>
  <si>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</si>
  <si>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</si>
  <si>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</si>
  <si>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</si>
  <si>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</si>
  <si>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</si>
  <si>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</si>
  <si>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</si>
  <si>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</si>
  <si>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</si>
  <si>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</si>
  <si>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</si>
  <si>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</si>
  <si>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</si>
  <si>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</si>
  <si>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</si>
  <si>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</si>
  <si>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</si>
  <si>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</si>
  <si>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</si>
  <si>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</si>
  <si>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</si>
  <si>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</si>
  <si>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</si>
  <si>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</si>
  <si>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</si>
  <si>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</si>
  <si>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</si>
  <si>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</si>
  <si>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</si>
  <si>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</si>
  <si>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</si>
  <si>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</si>
  <si>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</si>
  <si>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</si>
  <si>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</si>
  <si>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</si>
  <si>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</si>
  <si>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</si>
  <si>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</si>
  <si>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</si>
  <si>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</si>
  <si>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</si>
  <si>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</si>
  <si>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</si>
  <si>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</si>
  <si>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</si>
  <si>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</si>
  <si>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</si>
  <si>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</si>
  <si>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</si>
  <si>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</si>
  <si>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</si>
  <si>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</si>
  <si>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</si>
  <si>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</si>
  <si>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</si>
  <si>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</si>
  <si>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</si>
  <si>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</si>
  <si>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</si>
  <si>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</si>
  <si>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</si>
  <si>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</si>
  <si>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</si>
  <si>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</si>
  <si>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</si>
  <si>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</si>
  <si>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</si>
  <si>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</si>
  <si>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</si>
  <si>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</si>
  <si>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</si>
  <si>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</si>
  <si>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</si>
  <si>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</si>
  <si>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</si>
  <si>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</si>
  <si>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</si>
  <si>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</si>
  <si>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</si>
  <si>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</si>
  <si>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</si>
  <si>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</si>
  <si>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</si>
  <si>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</si>
  <si>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</si>
  <si>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</si>
  <si>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</si>
  <si>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</si>
  <si>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</si>
  <si>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</si>
  <si>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</si>
  <si>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</si>
  <si>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</si>
  <si>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</si>
  <si>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</si>
  <si>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</si>
  <si>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</si>
  <si>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</si>
  <si>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</si>
  <si>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</si>
  <si>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</si>
  <si>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</si>
  <si>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</si>
  <si>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</si>
  <si>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</si>
  <si>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</si>
  <si>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</si>
  <si>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</si>
  <si>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</si>
  <si>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</si>
  <si>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</si>
  <si>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</si>
  <si>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</si>
  <si>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</si>
  <si>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</si>
  <si>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</si>
  <si>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</si>
  <si>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</si>
  <si>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</si>
  <si>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</si>
  <si>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</si>
  <si>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</si>
  <si>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</si>
  <si>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</si>
  <si>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</si>
  <si>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</si>
  <si>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</si>
  <si>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</si>
  <si>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</si>
  <si>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</si>
  <si>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</si>
  <si>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</si>
  <si>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</si>
  <si>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</si>
  <si>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</si>
  <si>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</si>
  <si>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</si>
  <si>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</si>
  <si>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</si>
  <si>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</si>
  <si>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</si>
  <si>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</si>
  <si>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</si>
  <si>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</si>
  <si>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</si>
  <si>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</si>
  <si>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</si>
  <si>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</si>
  <si>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</si>
  <si>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</si>
  <si>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</si>
  <si>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</si>
  <si>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</si>
  <si>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</si>
  <si>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</si>
  <si>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</si>
  <si>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</si>
  <si>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</si>
  <si>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</si>
  <si>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</si>
  <si>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</si>
  <si>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</si>
  <si>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</si>
  <si>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</si>
  <si>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</si>
  <si>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</si>
  <si>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</si>
  <si>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</si>
  <si>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</si>
  <si>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</si>
  <si>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</si>
  <si>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</si>
  <si>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</si>
  <si>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</si>
  <si>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</si>
  <si>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</si>
  <si>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</si>
  <si>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</si>
  <si>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</si>
  <si>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</si>
  <si>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</si>
  <si>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</si>
  <si>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</si>
  <si>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</si>
  <si>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</si>
  <si>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</si>
  <si>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</si>
  <si>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</si>
  <si>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</si>
  <si>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</si>
  <si>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</si>
  <si>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</si>
  <si>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</si>
  <si>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</si>
  <si>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</si>
  <si>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</si>
  <si>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</si>
  <si>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</si>
  <si>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</si>
  <si>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</si>
  <si>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</si>
  <si>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</si>
  <si>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</si>
  <si>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</si>
  <si>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</si>
  <si>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</si>
  <si>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</si>
  <si>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</si>
  <si>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</si>
  <si>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</si>
  <si>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</si>
  <si>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</si>
  <si>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</si>
  <si>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</si>
  <si>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</si>
  <si>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</si>
  <si>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</si>
  <si>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</si>
  <si>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</si>
  <si>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</si>
  <si>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</si>
  <si>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</si>
  <si>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</si>
  <si>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</si>
  <si>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</si>
  <si>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</si>
  <si>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</si>
  <si>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</si>
  <si>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</si>
  <si>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</si>
  <si>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</si>
  <si>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</si>
  <si>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</si>
  <si>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</si>
  <si>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</si>
  <si>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</si>
  <si>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</si>
  <si>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</si>
  <si>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</si>
  <si>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</si>
  <si>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</si>
  <si>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</si>
  <si>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</si>
  <si>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</si>
  <si>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</si>
  <si>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</si>
  <si>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</si>
  <si>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</si>
  <si>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</si>
  <si>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</si>
  <si>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</si>
  <si>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</si>
  <si>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</si>
  <si>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</si>
  <si>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</si>
  <si>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</si>
  <si>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</si>
  <si>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</si>
  <si>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</si>
  <si>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</si>
  <si>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</si>
  <si>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</si>
  <si>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</si>
  <si>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</si>
  <si>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</si>
  <si>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</si>
  <si>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</si>
  <si>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</si>
  <si>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</si>
  <si>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</si>
  <si>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</si>
  <si>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</si>
  <si>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</si>
  <si>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</si>
  <si>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</si>
  <si>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</si>
  <si>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</si>
  <si>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</si>
  <si>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</si>
  <si>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</si>
  <si>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</si>
  <si>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</si>
  <si>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</si>
  <si>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</si>
  <si>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</si>
  <si>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</si>
  <si>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</si>
  <si>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</si>
  <si>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</si>
  <si>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</si>
  <si>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</si>
  <si>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</si>
  <si>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</si>
  <si>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</si>
  <si>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</si>
  <si>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</si>
  <si>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</si>
  <si>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</si>
  <si>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</si>
  <si>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</si>
  <si>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</si>
  <si>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</si>
  <si>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</si>
  <si>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</si>
  <si>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</si>
  <si>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</si>
  <si>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</si>
  <si>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</si>
  <si>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</si>
  <si>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</si>
  <si>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</si>
  <si>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</si>
  <si>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</si>
  <si>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</si>
  <si>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</si>
  <si>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</si>
  <si>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</si>
  <si>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</si>
  <si>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</si>
  <si>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</si>
  <si>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</si>
  <si>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</si>
  <si>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</si>
  <si>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</si>
  <si>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</si>
  <si>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</si>
  <si>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</si>
  <si>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</si>
  <si>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</si>
  <si>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</si>
  <si>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</si>
  <si>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</si>
  <si>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</si>
  <si>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</si>
  <si>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</si>
  <si>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</si>
  <si>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</si>
  <si>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</si>
  <si>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</si>
  <si>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</si>
  <si>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</si>
  <si>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</si>
  <si>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</si>
  <si>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</si>
  <si>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</si>
  <si>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</si>
  <si>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</si>
  <si>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</si>
  <si>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</si>
  <si>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</si>
  <si>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</si>
  <si>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</si>
  <si>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</si>
  <si>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</si>
  <si>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</si>
  <si>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</si>
  <si>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</si>
  <si>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</si>
  <si>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</si>
  <si>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</si>
  <si>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</si>
  <si>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</si>
  <si>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</si>
  <si>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</si>
  <si>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</si>
  <si>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</si>
  <si>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</si>
  <si>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</si>
  <si>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</si>
  <si>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</si>
  <si>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</si>
  <si>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</si>
  <si>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</si>
  <si>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</si>
  <si>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</si>
  <si>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</si>
  <si>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</si>
  <si>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</si>
  <si>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</si>
  <si>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</si>
  <si>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</si>
  <si>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</si>
  <si>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</si>
  <si>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</si>
  <si>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</si>
  <si>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</si>
  <si>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</si>
  <si>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</si>
  <si>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</si>
  <si>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</si>
  <si>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</si>
  <si>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</si>
  <si>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</si>
  <si>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</si>
  <si>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</si>
  <si>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</si>
  <si>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</si>
  <si>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</si>
  <si>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</si>
  <si>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</si>
  <si>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</si>
  <si>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</si>
  <si>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</si>
  <si>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</si>
  <si>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</si>
  <si>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</si>
  <si>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</si>
  <si>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</si>
  <si>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</si>
  <si>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</si>
  <si>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</si>
  <si>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</si>
  <si>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</si>
  <si>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</si>
  <si>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</si>
  <si>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</si>
  <si>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</si>
  <si>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</si>
  <si>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</si>
  <si>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</si>
  <si>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</si>
  <si>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</si>
  <si>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</si>
  <si>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</si>
  <si>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</si>
  <si>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</si>
  <si>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</si>
  <si>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</si>
  <si>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</si>
  <si>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</si>
  <si>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</si>
  <si>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</si>
  <si>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</si>
  <si>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</si>
  <si>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</si>
  <si>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</si>
  <si>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</si>
  <si>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</si>
  <si>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</si>
  <si>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</si>
  <si>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</si>
  <si>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</si>
  <si>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</si>
  <si>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</si>
  <si>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</si>
  <si>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</si>
  <si>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</si>
  <si>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</si>
  <si>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</si>
  <si>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</si>
  <si>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</si>
  <si>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</si>
  <si>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</si>
  <si>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</si>
  <si>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</si>
  <si>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</si>
  <si>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</si>
  <si>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</si>
  <si>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</si>
  <si>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</si>
  <si>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</si>
  <si>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</si>
  <si>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</si>
  <si>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</si>
  <si>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</si>
  <si>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</si>
  <si>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</si>
  <si>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</si>
  <si>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</si>
  <si>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</si>
  <si>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</si>
  <si>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</si>
  <si>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</si>
  <si>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</si>
  <si>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</si>
  <si>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</si>
  <si>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</si>
  <si>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</si>
  <si>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</si>
  <si>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</si>
  <si>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</si>
  <si>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</si>
  <si>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</si>
  <si>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</si>
  <si>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</si>
  <si>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</si>
  <si>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</si>
  <si>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</si>
  <si>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</si>
  <si>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</si>
  <si>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</si>
  <si>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</si>
  <si>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</si>
  <si>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</si>
  <si>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</si>
  <si>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</si>
  <si>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</si>
  <si>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</si>
  <si>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</si>
  <si>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</si>
  <si>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</si>
  <si>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</si>
  <si>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</si>
  <si>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</si>
  <si>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</si>
  <si>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</si>
  <si>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</si>
  <si>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</si>
  <si>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</si>
  <si>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</si>
  <si>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</si>
  <si>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</si>
  <si>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</si>
  <si>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</si>
  <si>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</si>
  <si>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</si>
  <si>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</si>
  <si>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</si>
  <si>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</si>
  <si>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</si>
  <si>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</si>
  <si>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</si>
  <si>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</si>
  <si>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</si>
  <si>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</si>
  <si>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</si>
  <si>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</si>
  <si>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</si>
  <si>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</si>
  <si>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</si>
  <si>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</si>
  <si>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</si>
  <si>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</si>
  <si>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</si>
  <si>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</si>
  <si>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</si>
  <si>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</si>
  <si>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</si>
  <si>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</si>
  <si>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</si>
  <si>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</si>
  <si>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</si>
  <si>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</si>
  <si>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</si>
  <si>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</si>
  <si>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</si>
  <si>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</si>
  <si>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</si>
  <si>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</si>
  <si>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</si>
  <si>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</si>
  <si>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</si>
  <si>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</si>
  <si>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</si>
  <si>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</si>
  <si>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</si>
  <si>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</si>
  <si>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</si>
  <si>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</si>
  <si>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</si>
  <si>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</si>
  <si>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</si>
  <si>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</si>
  <si>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</si>
  <si>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</si>
  <si>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</si>
  <si>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</si>
  <si>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</si>
  <si>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</si>
  <si>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</si>
  <si>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</si>
  <si>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</si>
  <si>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</si>
  <si>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</si>
  <si>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</si>
  <si>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</si>
  <si>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</si>
  <si>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</si>
  <si>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</si>
  <si>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</si>
  <si>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</si>
  <si>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</si>
  <si>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</si>
  <si>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</si>
  <si>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</si>
  <si>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</si>
  <si>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</si>
  <si>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</si>
  <si>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</si>
  <si>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</si>
  <si>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</si>
  <si>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</si>
  <si>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</si>
  <si>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</si>
  <si>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</si>
  <si>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</si>
  <si>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</si>
  <si>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</si>
  <si>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</si>
  <si>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</si>
  <si>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</si>
  <si>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</si>
  <si>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</si>
  <si>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</si>
  <si>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</si>
  <si>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</si>
  <si>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</si>
  <si>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</si>
  <si>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</si>
  <si>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</si>
  <si>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</si>
  <si>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</si>
  <si>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</si>
  <si>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</si>
  <si>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</si>
  <si>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</si>
  <si>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</si>
  <si>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</si>
  <si>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</si>
  <si>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</si>
  <si>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</si>
  <si>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</si>
  <si>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</si>
  <si>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</si>
  <si>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</si>
  <si>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</si>
  <si>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</si>
  <si>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</si>
  <si>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</si>
  <si>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</si>
  <si>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</si>
  <si>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</si>
  <si>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</si>
  <si>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</si>
  <si>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</si>
  <si>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</si>
  <si>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</si>
  <si>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</si>
  <si>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</si>
  <si>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</si>
  <si>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</si>
  <si>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</si>
  <si>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</si>
  <si>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</si>
  <si>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</si>
  <si>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</si>
  <si>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</si>
  <si>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</si>
  <si>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</si>
  <si>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</si>
  <si>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</si>
  <si>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</si>
  <si>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</si>
  <si>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</si>
  <si>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</si>
  <si>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</si>
  <si>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</si>
  <si>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</si>
  <si>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</si>
  <si>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</si>
  <si>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</si>
  <si>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</si>
  <si>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</si>
  <si>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</si>
  <si>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</si>
  <si>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</si>
  <si>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</si>
  <si>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</si>
  <si>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</si>
  <si>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</si>
  <si>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</si>
  <si>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</si>
  <si>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</si>
  <si>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</si>
  <si>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</si>
  <si>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</si>
  <si>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</si>
  <si>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</si>
  <si>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</si>
  <si>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</si>
  <si>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</si>
  <si>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</si>
  <si>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</si>
  <si>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</si>
  <si>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</si>
  <si>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</si>
  <si>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</si>
  <si>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</si>
  <si>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</si>
  <si>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</si>
  <si>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</si>
  <si>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</si>
  <si>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</si>
  <si>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</si>
  <si>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</si>
  <si>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</si>
  <si>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</si>
  <si>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</si>
  <si>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</si>
  <si>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</si>
  <si>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</si>
  <si>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</si>
  <si>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</si>
  <si>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</si>
  <si>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</si>
  <si>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</si>
  <si>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</si>
  <si>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</si>
  <si>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</si>
  <si>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</si>
  <si>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</si>
  <si>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</si>
  <si>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</si>
  <si>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</si>
  <si>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</si>
  <si>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</si>
  <si>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</si>
  <si>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</si>
  <si>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</si>
  <si>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</si>
  <si>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</si>
  <si>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</si>
  <si>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</si>
  <si>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</si>
  <si>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</si>
  <si>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</si>
  <si>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</si>
  <si>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</si>
  <si>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</si>
  <si>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</si>
  <si>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</si>
  <si>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</si>
  <si>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</si>
  <si>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</si>
  <si>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</si>
  <si>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</si>
  <si>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</si>
  <si>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</si>
  <si>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</si>
  <si>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</si>
  <si>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</si>
  <si>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</si>
  <si>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</si>
  <si>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</si>
  <si>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</si>
  <si>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</si>
  <si>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</si>
  <si>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</si>
  <si>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</si>
  <si>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</si>
  <si>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</si>
  <si>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</si>
  <si>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</si>
  <si>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</si>
  <si>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</si>
  <si>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</si>
  <si>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</si>
  <si>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</si>
  <si>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</si>
  <si>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</si>
  <si>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</si>
  <si>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</si>
  <si>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</si>
  <si>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</si>
  <si>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</si>
  <si>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</si>
  <si>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</si>
  <si>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</si>
  <si>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</si>
  <si>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</si>
  <si>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</si>
  <si>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</si>
  <si>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</si>
  <si>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</si>
  <si>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</si>
  <si>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</si>
  <si>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</si>
  <si>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</si>
  <si>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</si>
  <si>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</si>
  <si>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</si>
  <si>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</si>
  <si>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</si>
  <si>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</si>
  <si>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</si>
  <si>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</si>
  <si>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</si>
  <si>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</si>
  <si>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</si>
  <si>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</si>
  <si>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</si>
  <si>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</si>
  <si>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</si>
  <si>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</si>
  <si>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</si>
  <si>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</si>
  <si>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</si>
  <si>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</si>
  <si>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</si>
  <si>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</si>
  <si>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</si>
  <si>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</si>
  <si>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</si>
  <si>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</si>
  <si>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</si>
  <si>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</si>
  <si>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</si>
  <si>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</si>
  <si>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</si>
  <si>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</si>
  <si>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</si>
  <si>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</si>
  <si>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</si>
  <si>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</si>
  <si>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</si>
  <si>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</si>
  <si>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</si>
  <si>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</si>
  <si>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</si>
  <si>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</si>
  <si>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</si>
  <si>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</si>
  <si>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</si>
  <si>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</si>
  <si>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</si>
  <si>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</si>
  <si>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</si>
  <si>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</si>
  <si>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</si>
  <si>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</si>
  <si>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</si>
  <si>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</si>
  <si>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</si>
  <si>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</si>
  <si>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</si>
  <si>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</si>
  <si>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</si>
  <si>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</si>
  <si>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</si>
  <si>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</si>
  <si>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</si>
  <si>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</si>
  <si>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</si>
  <si>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</si>
  <si>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</si>
  <si>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</si>
  <si>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</si>
  <si>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</si>
  <si>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</si>
  <si>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</si>
  <si>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</si>
  <si>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</si>
  <si>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</si>
  <si>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</si>
  <si>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</si>
  <si>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</si>
  <si>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</si>
  <si>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</si>
  <si>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</si>
  <si>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</si>
  <si>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</si>
  <si>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</si>
  <si>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</si>
  <si>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</si>
  <si>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</si>
  <si>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</si>
  <si>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</si>
  <si>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</si>
  <si>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</si>
  <si>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</si>
  <si>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</si>
  <si>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</si>
  <si>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</si>
  <si>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</si>
  <si>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</si>
  <si>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</si>
  <si>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</si>
  <si>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</si>
  <si>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</si>
  <si>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</si>
  <si>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</si>
  <si>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</si>
  <si>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</si>
  <si>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</si>
  <si>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</si>
  <si>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</si>
  <si>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</si>
  <si>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</si>
  <si>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</si>
  <si>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</si>
  <si>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</si>
  <si>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</si>
  <si>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</si>
  <si>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</si>
  <si>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</si>
  <si>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</si>
  <si>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</si>
  <si>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</si>
  <si>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</si>
  <si>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</si>
  <si>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</si>
  <si>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</si>
  <si>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</si>
  <si>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</si>
  <si>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</si>
  <si>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</si>
  <si>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</si>
  <si>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</si>
  <si>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</si>
  <si>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</si>
  <si>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</si>
  <si>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</si>
  <si>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</si>
  <si>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</si>
  <si>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</si>
  <si>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</si>
  <si>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</si>
  <si>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</si>
  <si>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</si>
  <si>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</si>
  <si>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</si>
  <si>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</si>
  <si>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</si>
  <si>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</si>
  <si>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</si>
  <si>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</si>
  <si>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</si>
  <si>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</si>
  <si>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</si>
  <si>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</si>
  <si>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</si>
  <si>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</si>
  <si>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</si>
  <si>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</si>
  <si>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</si>
  <si>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</si>
  <si>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</si>
  <si>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</si>
  <si>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</si>
  <si>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</si>
  <si>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</si>
  <si>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</si>
  <si>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</si>
  <si>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</si>
  <si>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</si>
  <si>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</si>
  <si>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</si>
  <si>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</si>
  <si>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</si>
  <si>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</si>
  <si>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</si>
  <si>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</si>
  <si>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</si>
  <si>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</si>
  <si>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</si>
  <si>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</si>
  <si>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</si>
  <si>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</si>
  <si>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</si>
  <si>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</si>
  <si>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</si>
  <si>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</si>
  <si>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</si>
  <si>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</si>
  <si>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</si>
  <si>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</si>
  <si>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</si>
  <si>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</si>
  <si>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</si>
  <si>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</si>
  <si>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</si>
  <si>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</si>
  <si>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</si>
  <si>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</si>
  <si>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</si>
  <si>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</si>
  <si>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</si>
  <si>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</si>
  <si>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</si>
  <si>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</si>
  <si>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</si>
  <si>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</si>
  <si>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</si>
  <si>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</si>
  <si>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</si>
  <si>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</si>
  <si>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</si>
  <si>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</si>
  <si>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</si>
  <si>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</si>
  <si>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</si>
  <si>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</si>
  <si>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</si>
  <si>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</si>
  <si>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</si>
  <si>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</si>
  <si>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</si>
  <si>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</si>
  <si>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</si>
  <si>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</si>
  <si>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</si>
  <si>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</si>
  <si>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</si>
  <si>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</si>
  <si>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</si>
  <si>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</si>
  <si>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</si>
  <si>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</si>
  <si>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</si>
  <si>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</si>
  <si>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</si>
  <si>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</si>
  <si>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</si>
  <si>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</si>
  <si>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</si>
  <si>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</si>
  <si>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</si>
  <si>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</si>
  <si>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</si>
  <si>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</si>
  <si>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</si>
  <si>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</si>
  <si>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</si>
  <si>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</si>
  <si>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</si>
  <si>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</si>
  <si>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</si>
  <si>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</si>
  <si>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</si>
  <si>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</si>
  <si>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</si>
  <si>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</si>
  <si>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</si>
  <si>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</si>
  <si>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</si>
  <si>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</si>
  <si>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</si>
  <si>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</si>
  <si>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</si>
  <si>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</si>
  <si>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</si>
  <si>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</si>
  <si>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</si>
  <si>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</si>
  <si>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</si>
  <si>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</si>
  <si>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</si>
  <si>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</si>
  <si>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</si>
  <si>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</si>
  <si>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</si>
  <si>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</si>
  <si>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</si>
  <si>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</si>
  <si>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</si>
  <si>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</si>
  <si>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</si>
  <si>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</si>
  <si>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</si>
  <si>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</si>
  <si>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</si>
  <si>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</si>
  <si>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</si>
  <si>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</si>
  <si>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</si>
  <si>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</si>
  <si>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</si>
  <si>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</si>
  <si>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</si>
  <si>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</si>
  <si>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</si>
  <si>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</si>
  <si>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</si>
  <si>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</si>
  <si>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</si>
  <si>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</si>
  <si>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</si>
  <si>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</si>
  <si>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</si>
  <si>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</si>
  <si>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</si>
  <si>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</si>
  <si>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</si>
  <si>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</si>
  <si>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</si>
  <si>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</si>
  <si>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</si>
  <si>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</si>
  <si>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</si>
  <si>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</si>
  <si>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</si>
  <si>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</si>
  <si>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</si>
  <si>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</si>
  <si>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</si>
  <si>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</si>
  <si>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</si>
  <si>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</si>
  <si>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</si>
  <si>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</si>
  <si>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</si>
  <si>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</si>
  <si>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</si>
  <si>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</si>
  <si>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</si>
  <si>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</si>
  <si>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</si>
  <si>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</si>
  <si>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</si>
  <si>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</si>
  <si>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</si>
  <si>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</si>
  <si>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</si>
  <si>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</si>
  <si>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</si>
  <si>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</si>
  <si>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</si>
  <si>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</si>
  <si>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</si>
  <si>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</si>
  <si>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</si>
  <si>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</si>
  <si>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</si>
  <si>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</si>
  <si>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</si>
  <si>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</si>
  <si>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</si>
  <si>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</si>
  <si>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</si>
  <si>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</si>
  <si>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</si>
  <si>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</si>
  <si>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</si>
  <si>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</si>
  <si>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</si>
  <si>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</si>
  <si>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</si>
  <si>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</si>
  <si>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</si>
  <si>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</si>
  <si>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</si>
  <si>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</si>
  <si>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</si>
  <si>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</si>
  <si>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</si>
  <si>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</si>
  <si>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</si>
  <si>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</si>
  <si>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</si>
  <si>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</si>
  <si>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</si>
  <si>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</si>
  <si>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</si>
  <si>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</si>
  <si>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</si>
  <si>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</si>
  <si>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</si>
  <si>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</si>
  <si>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</si>
  <si>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</si>
  <si>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</si>
  <si>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</si>
  <si>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</si>
  <si>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</si>
  <si>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</si>
  <si>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</si>
  <si>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</si>
  <si>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</si>
  <si>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</si>
  <si>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</si>
  <si>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</si>
  <si>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</si>
  <si>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</si>
  <si>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</si>
  <si>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</si>
  <si>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</si>
  <si>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</si>
  <si>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</si>
  <si>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</si>
  <si>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</si>
  <si>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</si>
  <si>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</si>
  <si>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</si>
  <si>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</si>
  <si>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</si>
  <si>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</si>
  <si>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</si>
  <si>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</si>
  <si>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</si>
  <si>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</si>
  <si>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</si>
  <si>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</si>
  <si>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</si>
  <si>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</si>
  <si>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</si>
  <si>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</si>
  <si>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</si>
  <si>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</si>
  <si>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</si>
  <si>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</si>
  <si>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</si>
  <si>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</si>
  <si>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</si>
  <si>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</si>
  <si>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</si>
  <si>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</si>
  <si>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</si>
  <si>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</si>
  <si>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</si>
  <si>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</si>
  <si>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</si>
  <si>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</si>
  <si>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</si>
  <si>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</si>
  <si>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</si>
  <si>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</si>
  <si>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</si>
  <si>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</si>
  <si>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</si>
  <si>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</si>
  <si>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</si>
  <si>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</si>
  <si>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</si>
  <si>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</si>
  <si>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</si>
  <si>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</si>
  <si>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</si>
  <si>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</si>
  <si>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</si>
  <si>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</si>
  <si>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</si>
  <si>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</si>
  <si>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</si>
  <si>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</si>
  <si>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</si>
  <si>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</si>
  <si>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</si>
  <si>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</si>
  <si>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</si>
  <si>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</si>
  <si>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</si>
  <si>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</si>
  <si>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</si>
  <si>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</si>
  <si>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</si>
  <si>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</si>
  <si>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</si>
  <si>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</si>
  <si>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</si>
  <si>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</si>
  <si>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</si>
  <si>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</si>
  <si>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</si>
  <si>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</si>
  <si>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</si>
  <si>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</si>
  <si>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</si>
  <si>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</si>
  <si>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</si>
  <si>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</si>
  <si>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</si>
  <si>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</si>
  <si>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</si>
  <si>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</si>
  <si>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</si>
  <si>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</si>
  <si>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</si>
  <si>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</si>
  <si>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</si>
  <si>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</si>
  <si>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</si>
  <si>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</si>
  <si>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</si>
  <si>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</si>
  <si>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</si>
  <si>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</si>
  <si>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</si>
  <si>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</si>
  <si>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</si>
  <si>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</si>
  <si>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</si>
  <si>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</si>
  <si>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</si>
  <si>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</si>
  <si>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</si>
  <si>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</si>
  <si>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</si>
  <si>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</si>
  <si>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</si>
  <si>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</si>
  <si>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</si>
  <si>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</si>
  <si>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</si>
  <si>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</si>
  <si>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</si>
  <si>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</si>
  <si>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</si>
  <si>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</si>
  <si>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</si>
  <si>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</si>
  <si>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</si>
  <si>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</si>
  <si>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</si>
  <si>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</si>
  <si>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</si>
  <si>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</si>
  <si>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</si>
  <si>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</si>
  <si>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</si>
  <si>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</si>
  <si>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</si>
  <si>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</si>
  <si>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</si>
  <si>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</si>
  <si>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</si>
  <si>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</si>
  <si>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</si>
  <si>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</si>
  <si>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</si>
  <si>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</si>
  <si>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</si>
  <si>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</si>
  <si>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</si>
  <si>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</si>
  <si>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</si>
  <si>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</si>
  <si>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</si>
  <si>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</si>
  <si>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</si>
  <si>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</si>
  <si>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</si>
  <si>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</si>
  <si>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</si>
  <si>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</si>
  <si>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</si>
  <si>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</si>
  <si>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</si>
  <si>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</si>
  <si>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</si>
  <si>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</si>
  <si>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</si>
  <si>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</si>
  <si>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</si>
  <si>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</si>
  <si>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</si>
  <si>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</si>
  <si>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</si>
  <si>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</si>
  <si>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</si>
  <si>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</si>
  <si>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</si>
  <si>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</si>
  <si>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</si>
  <si>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</si>
  <si>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</si>
  <si>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</si>
  <si>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</si>
  <si>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</si>
  <si>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</si>
  <si>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</si>
  <si>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</si>
  <si>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</si>
  <si>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</si>
  <si>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</si>
  <si>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</si>
  <si>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</si>
  <si>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</si>
  <si>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</si>
  <si>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</si>
  <si>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</si>
  <si>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</si>
  <si>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</si>
  <si>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</si>
  <si>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</si>
  <si>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</si>
  <si>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</si>
  <si>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</si>
  <si>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</si>
  <si>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</si>
  <si>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</si>
  <si>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</si>
  <si>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</si>
  <si>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</si>
  <si>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</si>
  <si>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</si>
  <si>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</si>
  <si>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</si>
  <si>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</si>
  <si>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</si>
  <si>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</si>
  <si>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</si>
  <si>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</si>
  <si>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</si>
  <si>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</si>
  <si>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</si>
  <si>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</si>
  <si>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</si>
  <si>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</si>
  <si>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</si>
  <si>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</si>
  <si>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</si>
  <si>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</si>
  <si>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</si>
  <si>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</si>
  <si>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</si>
  <si>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</si>
  <si>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</si>
  <si>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</si>
  <si>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</si>
  <si>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</si>
  <si>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</si>
  <si>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</si>
  <si>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</si>
  <si>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</si>
  <si>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</si>
  <si>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</si>
  <si>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</si>
  <si>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</si>
  <si>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</si>
  <si>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</si>
  <si>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</si>
  <si>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</si>
  <si>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</si>
  <si>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</si>
  <si>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</si>
  <si>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</si>
  <si>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</si>
  <si>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</si>
  <si>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</si>
  <si>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</si>
  <si>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</si>
  <si>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</si>
  <si>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</si>
  <si>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</si>
  <si>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</si>
  <si>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</si>
  <si>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</si>
  <si>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</si>
  <si>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</si>
  <si>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</si>
  <si>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</si>
  <si>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</si>
  <si>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</si>
  <si>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</si>
  <si>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</si>
  <si>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</si>
  <si>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</si>
  <si>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</si>
  <si>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</si>
  <si>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</si>
  <si>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</si>
  <si>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</si>
  <si>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</si>
  <si>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</si>
  <si>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</si>
  <si>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</si>
  <si>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</si>
  <si>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</si>
  <si>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</si>
  <si>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</si>
  <si>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</si>
  <si>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</si>
  <si>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</si>
  <si>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</si>
  <si>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</si>
  <si>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</si>
  <si>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</si>
  <si>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</si>
  <si>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</si>
  <si>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</si>
  <si>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</si>
  <si>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</si>
  <si>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</si>
  <si>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</si>
  <si>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</si>
  <si>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</si>
  <si>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</si>
  <si>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</si>
  <si>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</si>
  <si>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</si>
  <si>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</si>
  <si>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</si>
  <si>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</si>
  <si>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</si>
  <si>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</si>
  <si>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</si>
  <si>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</si>
  <si>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</si>
  <si>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</si>
  <si>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</si>
  <si>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</si>
  <si>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</si>
  <si>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</si>
  <si>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</si>
  <si>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</si>
  <si>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</si>
  <si>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</si>
  <si>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</si>
  <si>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</si>
  <si>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</si>
  <si>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</si>
  <si>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</si>
  <si>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</si>
  <si>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</si>
  <si>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</si>
  <si>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</si>
  <si>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</si>
  <si>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</si>
  <si>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</si>
  <si>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</si>
  <si>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</si>
  <si>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</si>
  <si>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</si>
  <si>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</si>
  <si>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</si>
  <si>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</si>
  <si>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</si>
  <si>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</si>
  <si>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</si>
  <si>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</si>
  <si>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</si>
  <si>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</si>
  <si>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</si>
  <si>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</si>
  <si>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</si>
  <si>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</si>
  <si>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</si>
  <si>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</si>
  <si>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</si>
  <si>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</si>
  <si>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</si>
  <si>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</si>
  <si>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</si>
  <si>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</si>
  <si>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</si>
  <si>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</si>
  <si>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</si>
  <si>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</si>
  <si>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</si>
  <si>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</si>
  <si>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</si>
  <si>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</si>
  <si>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</si>
  <si>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</si>
  <si>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</si>
  <si>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</si>
  <si>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</si>
  <si>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</si>
  <si>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</si>
  <si>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</si>
  <si>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</si>
  <si>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</si>
  <si>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</si>
  <si>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</si>
  <si>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</si>
  <si>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</si>
  <si>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</si>
  <si>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</si>
  <si>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</si>
  <si>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</si>
  <si>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</si>
  <si>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</si>
  <si>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</si>
  <si>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</si>
  <si>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</si>
  <si>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</si>
  <si>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</si>
  <si>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</si>
  <si>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</si>
  <si>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</si>
  <si>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</si>
  <si>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</si>
  <si>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</si>
  <si>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</si>
  <si>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</si>
  <si>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</si>
  <si>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</si>
  <si>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</si>
  <si>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</si>
  <si>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</si>
  <si>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</si>
  <si>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</si>
  <si>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</si>
  <si>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</si>
  <si>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</si>
  <si>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</si>
  <si>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</si>
  <si>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</si>
  <si>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</si>
  <si>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</si>
  <si>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</si>
  <si>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</si>
  <si>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</si>
  <si>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</si>
  <si>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</si>
  <si>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</si>
  <si>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</si>
  <si>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</si>
  <si>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</si>
  <si>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</si>
  <si>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</si>
  <si>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</si>
  <si>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</si>
  <si>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</si>
  <si>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</si>
  <si>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</si>
  <si>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</si>
  <si>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</si>
  <si>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</si>
  <si>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</si>
  <si>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</si>
  <si>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</si>
  <si>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</si>
  <si>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</si>
  <si>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</si>
  <si>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</si>
  <si>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</si>
  <si>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</si>
  <si>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</si>
  <si>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</si>
  <si>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</si>
  <si>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</si>
  <si>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</si>
  <si>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</si>
  <si>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</si>
  <si>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</si>
  <si>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</si>
  <si>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</si>
  <si>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</si>
  <si>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</si>
  <si>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</si>
  <si>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</si>
  <si>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</si>
  <si>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</si>
  <si>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</si>
  <si>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</si>
  <si>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</si>
  <si>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</si>
  <si>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</si>
  <si>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</si>
  <si>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</si>
  <si>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</si>
  <si>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</si>
  <si>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</si>
  <si>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</si>
  <si>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</si>
  <si>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</si>
  <si>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</si>
  <si>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</si>
  <si>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</si>
  <si>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</si>
  <si>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</si>
  <si>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</si>
  <si>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</si>
  <si>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</si>
  <si>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</si>
  <si>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</si>
  <si>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</si>
  <si>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</si>
  <si>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</si>
  <si>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</si>
  <si>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</si>
  <si>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</si>
  <si>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</si>
  <si>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</si>
  <si>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</si>
  <si>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</si>
  <si>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</si>
  <si>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</si>
  <si>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</si>
  <si>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</si>
  <si>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</si>
  <si>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</si>
  <si>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</si>
  <si>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</si>
  <si>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</si>
  <si>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</si>
  <si>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</si>
  <si>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</si>
  <si>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</si>
  <si>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</si>
  <si>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</si>
  <si>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</si>
  <si>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</si>
  <si>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</si>
  <si>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</si>
  <si>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</si>
  <si>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</si>
  <si>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</si>
  <si>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</si>
  <si>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</si>
  <si>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</si>
  <si>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</si>
  <si>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</si>
  <si>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</si>
  <si>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</si>
  <si>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</si>
  <si>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</si>
  <si>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</si>
  <si>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</si>
  <si>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</si>
  <si>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</si>
  <si>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</si>
  <si>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</si>
  <si>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</si>
  <si>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</si>
  <si>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</si>
  <si>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</si>
  <si>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</si>
  <si>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</si>
  <si>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</si>
  <si>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</si>
  <si>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</si>
  <si>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</si>
  <si>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</si>
  <si>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</si>
  <si>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</si>
  <si>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</si>
  <si>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</si>
  <si>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</si>
  <si>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</si>
  <si>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</si>
  <si>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</si>
  <si>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</si>
  <si>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</si>
  <si>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</si>
  <si>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</si>
  <si>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</si>
  <si>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</si>
  <si>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</si>
  <si>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</si>
  <si>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</si>
  <si>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</si>
  <si>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</si>
  <si>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</si>
  <si>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</si>
  <si>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</si>
  <si>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</si>
  <si>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</si>
  <si>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</si>
  <si>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</si>
  <si>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</si>
  <si>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</si>
  <si>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</si>
  <si>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</si>
  <si>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</si>
  <si>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</si>
  <si>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</si>
  <si>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</si>
  <si>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</si>
  <si>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</si>
  <si>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</si>
  <si>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</si>
  <si>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</si>
  <si>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</si>
  <si>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</si>
  <si>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</si>
  <si>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</si>
  <si>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</si>
  <si>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</si>
  <si>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</si>
  <si>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</si>
  <si>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</si>
  <si>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</si>
  <si>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</si>
  <si>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</si>
  <si>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</si>
  <si>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</si>
  <si>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</si>
  <si>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</si>
  <si>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</si>
  <si>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</si>
  <si>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</si>
  <si>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</si>
  <si>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</si>
  <si>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</si>
  <si>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</si>
  <si>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</si>
  <si>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</si>
  <si>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</si>
  <si>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</si>
  <si>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</si>
  <si>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</si>
  <si>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</si>
  <si>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</si>
  <si>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</si>
  <si>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</si>
  <si>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</si>
  <si>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</si>
  <si>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</si>
  <si>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</si>
  <si>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</si>
  <si>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</si>
  <si>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</si>
  <si>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</si>
  <si>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</si>
  <si>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</si>
  <si>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</si>
  <si>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</si>
  <si>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</si>
  <si>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</si>
  <si>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</si>
  <si>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</si>
  <si>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</si>
  <si>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</si>
  <si>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</si>
  <si>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</si>
  <si>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</si>
  <si>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</si>
  <si>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</si>
  <si>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</si>
  <si>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</si>
  <si>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</si>
  <si>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</si>
  <si>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</si>
  <si>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</si>
  <si>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</si>
  <si>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</si>
  <si>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</si>
  <si>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</si>
  <si>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</si>
  <si>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</si>
  <si>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</si>
  <si>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</si>
  <si>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</si>
  <si>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</si>
  <si>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</si>
  <si>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</si>
  <si>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</si>
  <si>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</si>
  <si>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</si>
  <si>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</si>
  <si>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</si>
  <si>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</si>
  <si>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</si>
  <si>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</si>
  <si>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</si>
  <si>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</si>
  <si>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</si>
  <si>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</si>
  <si>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</si>
  <si>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</si>
  <si>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</si>
  <si>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</si>
  <si>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</si>
  <si>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</si>
  <si>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</si>
  <si>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</si>
  <si>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</si>
  <si>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</si>
  <si>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</si>
  <si>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</si>
  <si>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</si>
  <si>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</si>
  <si>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</si>
  <si>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</si>
  <si>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</si>
  <si>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</si>
  <si>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</si>
  <si>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</si>
  <si>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</si>
  <si>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</si>
  <si>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</si>
  <si>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</si>
  <si>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</si>
  <si>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</si>
  <si>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</si>
  <si>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</si>
  <si>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</si>
  <si>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</si>
  <si>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</si>
  <si>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</si>
  <si>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</si>
  <si>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</si>
  <si>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</si>
  <si>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</si>
  <si>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</si>
  <si>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</si>
  <si>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</si>
  <si>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</si>
  <si>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</si>
  <si>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</si>
  <si>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</si>
  <si>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</si>
  <si>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</si>
  <si>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</si>
  <si>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</si>
  <si>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</si>
  <si>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</si>
  <si>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</si>
  <si>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</si>
  <si>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</si>
  <si>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</si>
  <si>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</si>
  <si>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</si>
  <si>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</si>
  <si>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</si>
  <si>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</si>
  <si>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</si>
  <si>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</si>
  <si>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</si>
  <si>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</si>
  <si>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</si>
  <si>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</si>
  <si>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</si>
  <si>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</si>
  <si>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</si>
  <si>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</si>
  <si>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</si>
  <si>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</si>
  <si>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</si>
  <si>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</si>
  <si>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</si>
  <si>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</si>
  <si>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</si>
  <si>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</si>
  <si>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</si>
  <si>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</si>
  <si>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</si>
  <si>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</si>
  <si>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</si>
  <si>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</si>
  <si>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</si>
  <si>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</si>
  <si>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</si>
  <si>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</si>
  <si>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</si>
  <si>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</si>
  <si>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</si>
  <si>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</si>
  <si>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</si>
  <si>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</si>
  <si>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</si>
  <si>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</si>
  <si>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</si>
  <si>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</si>
  <si>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</si>
  <si>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</si>
  <si>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</si>
  <si>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</si>
  <si>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</si>
  <si>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</si>
  <si>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</si>
  <si>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</si>
  <si>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</si>
  <si>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</si>
  <si>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</si>
  <si>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</si>
  <si>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</si>
  <si>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</si>
  <si>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</si>
  <si>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</si>
  <si>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</si>
  <si>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</si>
  <si>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</si>
  <si>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</si>
  <si>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</si>
  <si>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</si>
  <si>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</si>
  <si>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</si>
  <si>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</si>
  <si>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</si>
  <si>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</si>
  <si>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</si>
  <si>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</si>
  <si>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</si>
  <si>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</si>
  <si>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</si>
  <si>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</si>
  <si>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</si>
  <si>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</si>
  <si>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</si>
  <si>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</si>
  <si>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</si>
  <si>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</si>
  <si>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</si>
  <si>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</si>
  <si>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</si>
  <si>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</si>
  <si>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</si>
  <si>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</si>
  <si>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</si>
  <si>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</si>
  <si>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</si>
  <si>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</si>
  <si>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</si>
  <si>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</si>
  <si>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</si>
  <si>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</si>
  <si>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</si>
  <si>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</si>
  <si>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</si>
  <si>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</si>
  <si>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</si>
  <si>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</si>
  <si>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</si>
  <si>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</si>
  <si>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</si>
  <si>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</si>
  <si>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</si>
  <si>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</si>
  <si>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</si>
  <si>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</si>
  <si>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</si>
  <si>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</si>
  <si>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</si>
  <si>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</si>
  <si>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</si>
  <si>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</si>
  <si>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</si>
  <si>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</si>
  <si>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</si>
  <si>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</si>
  <si>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</si>
  <si>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</si>
  <si>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</si>
  <si>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</si>
  <si>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</si>
  <si>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</si>
  <si>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</si>
  <si>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</si>
  <si>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</si>
  <si>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</si>
  <si>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</si>
  <si>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</si>
  <si>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</si>
  <si>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</si>
  <si>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</si>
  <si>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</si>
  <si>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</si>
  <si>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</si>
  <si>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</si>
  <si>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</si>
  <si>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</si>
  <si>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</si>
  <si>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</si>
  <si>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</si>
  <si>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</si>
  <si>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</si>
  <si>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</si>
  <si>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</si>
  <si>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</si>
  <si>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</si>
  <si>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</si>
  <si>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</si>
  <si>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</si>
  <si>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</si>
  <si>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</si>
  <si>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</si>
  <si>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</si>
  <si>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</si>
  <si>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</si>
  <si>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</si>
  <si>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</si>
  <si>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</si>
  <si>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</si>
  <si>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</si>
  <si>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</si>
  <si>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</si>
  <si>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</si>
  <si>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</si>
  <si>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</si>
  <si>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</si>
  <si>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</si>
  <si>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</si>
  <si>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</si>
  <si>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</si>
  <si>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</si>
  <si>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</si>
  <si>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</si>
  <si>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</si>
  <si>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</si>
  <si>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</si>
  <si>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</si>
  <si>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</si>
  <si>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</si>
  <si>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</si>
  <si>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</si>
  <si>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</si>
  <si>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</si>
  <si>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</si>
  <si>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</si>
  <si>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</si>
  <si>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</si>
  <si>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</si>
  <si>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</si>
  <si>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</si>
  <si>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</si>
  <si>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</si>
  <si>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</si>
  <si>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</si>
  <si>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</si>
  <si>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</si>
  <si>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</si>
  <si>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</si>
  <si>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</si>
  <si>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</si>
  <si>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</si>
  <si>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</si>
  <si>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</si>
  <si>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</si>
  <si>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</si>
  <si>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</si>
  <si>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</si>
  <si>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</si>
  <si>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</si>
  <si>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</si>
  <si>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</si>
  <si>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</si>
  <si>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</si>
  <si>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</si>
  <si>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</si>
  <si>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</si>
  <si>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</si>
  <si>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</si>
  <si>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</si>
  <si>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</si>
  <si>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</si>
  <si>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</si>
  <si>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</si>
  <si>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</si>
  <si>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</si>
  <si>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</si>
  <si>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</si>
  <si>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</si>
  <si>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</si>
  <si>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</si>
  <si>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</si>
  <si>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</si>
  <si>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</si>
  <si>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</si>
  <si>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</si>
  <si>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</si>
  <si>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</si>
  <si>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</si>
  <si>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</si>
  <si>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</si>
  <si>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</si>
  <si>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</si>
  <si>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</si>
  <si>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</si>
  <si>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</si>
  <si>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</si>
  <si>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</si>
  <si>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</si>
  <si>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</si>
  <si>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</si>
  <si>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</si>
  <si>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</si>
  <si>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</si>
  <si>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</si>
  <si>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</si>
  <si>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</si>
  <si>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</si>
  <si>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</si>
  <si>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</si>
  <si>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</si>
  <si>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</si>
  <si>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</si>
  <si>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</si>
  <si>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</si>
  <si>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</si>
  <si>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</si>
  <si>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</si>
  <si>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</si>
  <si>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</si>
  <si>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</si>
  <si>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</si>
  <si>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</si>
  <si>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</si>
  <si>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</si>
  <si>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</si>
  <si>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</si>
  <si>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</si>
  <si>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</si>
  <si>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</si>
  <si>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</si>
  <si>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</si>
  <si>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</si>
  <si>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</si>
  <si>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</si>
  <si>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</si>
  <si>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</si>
  <si>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</si>
  <si>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</si>
  <si>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</si>
  <si>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</si>
  <si>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</si>
  <si>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</si>
  <si>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</si>
  <si>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</si>
  <si>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</si>
  <si>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</si>
  <si>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</si>
  <si>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</si>
  <si>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</si>
  <si>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</si>
  <si>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</si>
  <si>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</si>
  <si>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</si>
  <si>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</si>
  <si>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</si>
  <si>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</si>
  <si>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</si>
  <si>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</si>
  <si>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</si>
  <si>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</si>
  <si>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</si>
  <si>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</si>
  <si>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</si>
  <si>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</si>
  <si>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</si>
  <si>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</si>
  <si>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</si>
  <si>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</si>
  <si>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</si>
  <si>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</si>
  <si>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</si>
  <si>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</si>
  <si>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</si>
  <si>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</si>
  <si>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</si>
  <si>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</si>
  <si>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</si>
  <si>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</si>
  <si>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</si>
  <si>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</si>
  <si>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</si>
  <si>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</si>
  <si>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</si>
  <si>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</si>
  <si>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</si>
  <si>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</si>
  <si>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</si>
  <si>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</si>
  <si>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</si>
  <si>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</si>
  <si>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</si>
  <si>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</si>
  <si>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</si>
  <si>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</si>
  <si>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</si>
  <si>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</si>
  <si>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</si>
  <si>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</si>
  <si>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</si>
  <si>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</si>
  <si>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</si>
  <si>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</si>
  <si>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</si>
  <si>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</si>
  <si>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</si>
  <si>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</si>
  <si>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</si>
  <si>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</si>
  <si>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</si>
  <si>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</si>
  <si>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</si>
  <si>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</si>
  <si>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</si>
  <si>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</si>
  <si>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</si>
  <si>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</si>
  <si>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</si>
  <si>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</si>
  <si>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</si>
  <si>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</si>
  <si>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</si>
  <si>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</si>
  <si>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</si>
  <si>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</si>
  <si>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</si>
  <si>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</si>
  <si>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</si>
  <si>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</si>
  <si>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</si>
  <si>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</si>
  <si>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</si>
  <si>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</si>
  <si>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</si>
  <si>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</si>
  <si>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</si>
  <si>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</si>
  <si>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</si>
  <si>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</si>
  <si>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</si>
  <si>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</si>
  <si>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</si>
  <si>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</si>
  <si>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</si>
  <si>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</si>
  <si>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</si>
  <si>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</si>
  <si>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</si>
  <si>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</si>
  <si>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</si>
  <si>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</si>
  <si>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</si>
  <si>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</si>
  <si>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</si>
  <si>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</si>
  <si>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</si>
  <si>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</si>
  <si>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</si>
  <si>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</si>
  <si>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</si>
  <si>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</si>
  <si>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</si>
  <si>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</si>
  <si>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</si>
  <si>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</si>
  <si>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</si>
  <si>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</si>
  <si>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</si>
  <si>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</si>
  <si>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</si>
  <si>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</si>
  <si>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</si>
  <si>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</si>
  <si>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</si>
  <si>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</si>
  <si>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</si>
  <si>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</si>
  <si>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</si>
  <si>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</si>
  <si>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</si>
  <si>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</si>
  <si>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</si>
  <si>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</si>
  <si>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</si>
  <si>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</si>
  <si>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</si>
  <si>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</si>
  <si>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</si>
  <si>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</si>
  <si>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</si>
  <si>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</si>
  <si>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</si>
  <si>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</si>
  <si>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</si>
  <si>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</si>
  <si>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</si>
  <si>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</si>
  <si>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</si>
  <si>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</si>
  <si>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</si>
  <si>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</si>
  <si>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</si>
  <si>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</si>
  <si>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</si>
  <si>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</si>
  <si>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</si>
  <si>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</si>
  <si>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</si>
  <si>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</si>
  <si>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</si>
  <si>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</si>
  <si>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</si>
  <si>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</si>
  <si>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</si>
  <si>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</si>
  <si>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</si>
  <si>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</si>
  <si>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</si>
  <si>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</si>
  <si>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</si>
  <si>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</si>
  <si>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</si>
  <si>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</si>
  <si>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</si>
  <si>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</si>
  <si>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</si>
  <si>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</si>
  <si>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</si>
  <si>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</si>
  <si>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</si>
  <si>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</si>
  <si>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</si>
  <si>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</si>
  <si>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</si>
  <si>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</si>
  <si>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</si>
  <si>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</si>
  <si>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</si>
  <si>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</si>
  <si>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</si>
  <si>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</si>
  <si>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</si>
  <si>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</si>
  <si>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</si>
  <si>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</si>
  <si>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</si>
  <si>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</si>
  <si>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</si>
  <si>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</si>
  <si>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</si>
  <si>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</si>
  <si>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</si>
  <si>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</si>
  <si>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</si>
  <si>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</si>
  <si>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</si>
  <si>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</si>
  <si>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</si>
  <si>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</si>
  <si>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</si>
  <si>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</si>
  <si>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</si>
  <si>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</si>
  <si>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</si>
  <si>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</si>
  <si>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</si>
  <si>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</si>
  <si>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</si>
  <si>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</si>
  <si>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</si>
  <si>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</si>
  <si>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</si>
  <si>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</si>
  <si>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</si>
  <si>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</si>
  <si>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</si>
  <si>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</si>
  <si>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</si>
  <si>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</si>
  <si>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</si>
  <si>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</si>
  <si>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</si>
  <si>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</si>
  <si>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</si>
  <si>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</si>
  <si>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</si>
  <si>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</si>
  <si>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</si>
  <si>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</si>
  <si>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</si>
  <si>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</si>
  <si>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</si>
  <si>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</si>
  <si>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</si>
  <si>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</si>
  <si>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</si>
  <si>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</si>
  <si>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</si>
  <si>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</si>
  <si>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</si>
  <si>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</si>
  <si>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</si>
  <si>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</si>
  <si>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</si>
  <si>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</si>
  <si>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</si>
  <si>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</si>
  <si>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</si>
  <si>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</si>
  <si>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</si>
  <si>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</si>
  <si>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</si>
  <si>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</si>
  <si>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</si>
  <si>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</si>
  <si>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</si>
  <si>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</si>
  <si>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</si>
  <si>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</si>
  <si>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</si>
  <si>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</si>
  <si>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</si>
  <si>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</si>
  <si>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</si>
  <si>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</si>
  <si>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</si>
  <si>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</si>
  <si>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</si>
  <si>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</si>
  <si>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</si>
  <si>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</si>
  <si>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</si>
  <si>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</si>
  <si>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</si>
  <si>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</si>
  <si>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</si>
  <si>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</si>
  <si>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</si>
  <si>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</si>
  <si>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</si>
  <si>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</si>
  <si>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</si>
  <si>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</si>
  <si>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</si>
  <si>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</si>
  <si>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</si>
  <si>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</si>
  <si>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</si>
  <si>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</si>
  <si>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</si>
  <si>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</si>
  <si>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</si>
  <si>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</si>
  <si>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</si>
  <si>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</si>
  <si>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</si>
  <si>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</si>
  <si>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</si>
  <si>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</si>
  <si>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</si>
  <si>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</si>
  <si>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</si>
  <si>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</si>
  <si>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</si>
  <si>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</si>
  <si>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</si>
  <si>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</si>
  <si>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</si>
  <si>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</si>
  <si>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</si>
  <si>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</si>
  <si>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</si>
  <si>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</si>
  <si>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</si>
  <si>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</si>
  <si>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</si>
  <si>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</si>
  <si>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</si>
  <si>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</si>
  <si>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</si>
  <si>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</si>
  <si>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</si>
  <si>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</si>
  <si>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</si>
  <si>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</si>
  <si>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</si>
  <si>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</si>
  <si>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</si>
  <si>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</si>
  <si>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</si>
  <si>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</si>
  <si>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</si>
  <si>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</si>
  <si>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</si>
  <si>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</si>
  <si>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</si>
  <si>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</si>
  <si>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</si>
  <si>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</si>
  <si>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</si>
  <si>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</si>
  <si>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</si>
  <si>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</si>
  <si>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</si>
  <si>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</si>
  <si>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</si>
  <si>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</si>
  <si>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</si>
  <si>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</si>
  <si>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</si>
  <si>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</si>
  <si>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</si>
  <si>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</si>
  <si>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</si>
  <si>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</si>
  <si>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</si>
  <si>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</si>
  <si>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</si>
  <si>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</si>
  <si>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</si>
  <si>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</si>
  <si>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</si>
  <si>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</si>
  <si>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</si>
  <si>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</si>
  <si>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</si>
  <si>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</si>
  <si>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</si>
  <si>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</si>
  <si>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</si>
  <si>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</si>
  <si>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</si>
  <si>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</si>
  <si>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</si>
  <si>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</si>
  <si>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</si>
  <si>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</si>
  <si>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</si>
  <si>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</si>
  <si>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</si>
  <si>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</si>
  <si>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</si>
  <si>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</si>
  <si>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</si>
  <si>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</si>
  <si>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</si>
  <si>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</si>
  <si>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</si>
  <si>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</si>
  <si>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</si>
  <si>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</si>
  <si>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</si>
  <si>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</si>
  <si>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</si>
  <si>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</si>
  <si>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</si>
  <si>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</si>
  <si>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</si>
  <si>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</si>
  <si>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</si>
  <si>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</si>
  <si>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</si>
  <si>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</si>
  <si>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</si>
  <si>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</si>
  <si>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</si>
  <si>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</si>
  <si>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</si>
  <si>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</si>
  <si>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</si>
  <si>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</si>
  <si>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</si>
  <si>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</si>
  <si>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</si>
  <si>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</si>
  <si>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</si>
  <si>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</si>
  <si>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</si>
  <si>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</si>
  <si>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</si>
  <si>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</si>
  <si>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</si>
  <si>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</si>
  <si>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</si>
  <si>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</si>
  <si>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</si>
  <si>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</si>
  <si>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</si>
  <si>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</si>
  <si>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</si>
  <si>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</si>
  <si>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</si>
  <si>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</si>
  <si>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</si>
  <si>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</si>
  <si>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</si>
  <si>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</si>
  <si>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</si>
  <si>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</si>
  <si>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</si>
  <si>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</si>
  <si>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</si>
  <si>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</si>
  <si>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</si>
  <si>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</si>
  <si>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</si>
  <si>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</si>
  <si>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</si>
  <si>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</si>
  <si>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</si>
  <si>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</si>
  <si>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</si>
  <si>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</si>
  <si>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</si>
  <si>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</si>
  <si>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</si>
  <si>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</si>
  <si>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</si>
  <si>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</si>
  <si>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</si>
  <si>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</si>
  <si>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</si>
  <si>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</si>
  <si>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</si>
  <si>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</si>
  <si>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</si>
  <si>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</si>
  <si>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</si>
  <si>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</si>
  <si>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</si>
  <si>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</si>
  <si>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</si>
  <si>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</si>
  <si>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</si>
  <si>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</si>
  <si>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</si>
  <si>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</si>
  <si>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</si>
  <si>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</si>
  <si>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</si>
  <si>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</si>
  <si>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</si>
  <si>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</si>
  <si>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</si>
  <si>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</si>
  <si>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</si>
  <si>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</si>
  <si>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</si>
  <si>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</si>
  <si>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</si>
  <si>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</si>
  <si>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</si>
  <si>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</si>
  <si>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</si>
  <si>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</si>
  <si>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</si>
  <si>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</si>
  <si>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</si>
  <si>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</si>
  <si>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</si>
  <si>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</si>
  <si>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</si>
  <si>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</si>
  <si>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</si>
  <si>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</si>
  <si>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</si>
  <si>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</si>
  <si>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</si>
  <si>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</si>
  <si>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</si>
  <si>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</si>
  <si>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</si>
  <si>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</si>
  <si>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</si>
  <si>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</si>
  <si>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</si>
  <si>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</si>
  <si>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</si>
  <si>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</si>
  <si>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</si>
  <si>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</si>
  <si>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</si>
  <si>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</si>
  <si>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</si>
  <si>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</si>
  <si>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</si>
  <si>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</si>
  <si>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</si>
  <si>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</si>
  <si>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</si>
  <si>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</si>
  <si>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</si>
  <si>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</si>
  <si>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</si>
  <si>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</si>
  <si>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</si>
  <si>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</si>
  <si>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</si>
  <si>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</si>
  <si>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</si>
  <si>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</si>
  <si>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</si>
  <si>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</si>
  <si>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</si>
  <si>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</si>
  <si>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</si>
  <si>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</si>
  <si>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</si>
  <si>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</si>
  <si>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</si>
  <si>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</si>
  <si>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</si>
  <si>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</si>
  <si>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</si>
  <si>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</si>
  <si>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</si>
  <si>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</si>
  <si>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</si>
  <si>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</si>
  <si>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</si>
  <si>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</si>
  <si>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</si>
  <si>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</si>
  <si>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</si>
  <si>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</si>
  <si>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</si>
  <si>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</si>
  <si>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</si>
  <si>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</si>
  <si>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</si>
  <si>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</si>
  <si>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</si>
  <si>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</si>
  <si>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</si>
  <si>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</si>
  <si>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</si>
  <si>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</si>
  <si>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</si>
  <si>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</si>
  <si>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</si>
  <si>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</si>
  <si>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</si>
  <si>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</si>
  <si>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</si>
  <si>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</si>
  <si>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</si>
  <si>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</si>
  <si>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</si>
  <si>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</si>
  <si>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</si>
  <si>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</si>
  <si>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</si>
  <si>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</si>
  <si>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</si>
  <si>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</si>
  <si>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</si>
  <si>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</si>
  <si>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</si>
  <si>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</si>
  <si>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</si>
  <si>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</si>
  <si>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</si>
  <si>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</si>
  <si>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</si>
  <si>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</si>
  <si>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</si>
  <si>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</si>
  <si>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</si>
  <si>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</si>
  <si>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</si>
  <si>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</si>
  <si>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</si>
  <si>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</si>
  <si>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</si>
  <si>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</si>
  <si>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</si>
  <si>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</si>
  <si>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</si>
  <si>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</si>
  <si>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</si>
  <si>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</si>
  <si>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</si>
  <si>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</si>
  <si>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</si>
  <si>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</si>
  <si>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</si>
  <si>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</si>
  <si>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</si>
  <si>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</si>
  <si>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</si>
  <si>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</si>
  <si>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</si>
  <si>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</si>
  <si>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</si>
  <si>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</si>
  <si>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</si>
  <si>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</si>
  <si>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</si>
  <si>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</si>
  <si>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</si>
  <si>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</si>
  <si>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</si>
  <si>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</si>
  <si>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</si>
  <si>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</si>
  <si>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</si>
  <si>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</si>
  <si>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</si>
  <si>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</si>
  <si>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</si>
  <si>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</si>
  <si>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</si>
  <si>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</si>
  <si>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</si>
  <si>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</si>
  <si>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</si>
  <si>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</si>
  <si>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</si>
  <si>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</si>
  <si>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</si>
  <si>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</si>
  <si>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</si>
  <si>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</si>
  <si>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</si>
  <si>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</si>
  <si>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</si>
  <si>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</si>
  <si>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</si>
  <si>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</si>
  <si>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</si>
  <si>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</si>
  <si>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</si>
  <si>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</si>
  <si>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</si>
  <si>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</si>
  <si>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</si>
  <si>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</si>
  <si>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</si>
  <si>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</si>
  <si>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</si>
  <si>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</si>
  <si>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</si>
  <si>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</si>
  <si>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</si>
  <si>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</si>
  <si>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</si>
  <si>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</si>
  <si>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</si>
  <si>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</si>
  <si>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</si>
  <si>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</si>
  <si>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</si>
  <si>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</si>
  <si>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</si>
  <si>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</si>
  <si>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</si>
  <si>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</si>
  <si>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</si>
  <si>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</si>
  <si>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</si>
  <si>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</si>
  <si>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</si>
  <si>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</si>
  <si>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</si>
  <si>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</si>
  <si>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</si>
  <si>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</si>
  <si>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</si>
  <si>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</si>
  <si>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</si>
  <si>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</si>
  <si>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</si>
  <si>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</si>
  <si>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</si>
  <si>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</si>
  <si>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</si>
  <si>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</si>
  <si>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</si>
  <si>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</si>
  <si>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</si>
  <si>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</si>
  <si>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</si>
  <si>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</si>
  <si>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</si>
  <si>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</si>
  <si>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</si>
  <si>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</si>
  <si>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</si>
  <si>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</si>
  <si>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</si>
  <si>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</si>
  <si>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</si>
  <si>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</si>
  <si>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</si>
  <si>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</si>
  <si>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</si>
  <si>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</si>
  <si>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</si>
  <si>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</si>
  <si>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</si>
  <si>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</si>
  <si>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</si>
  <si>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</si>
  <si>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</si>
  <si>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</si>
  <si>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</si>
  <si>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</si>
  <si>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</si>
  <si>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</si>
  <si>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</si>
  <si>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</si>
  <si>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</si>
  <si>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</si>
  <si>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</si>
  <si>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</si>
  <si>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</si>
  <si>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</si>
  <si>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</si>
  <si>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</si>
  <si>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</si>
  <si>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</si>
  <si>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</si>
  <si>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</si>
  <si>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</si>
  <si>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</si>
  <si>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</si>
  <si>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</si>
  <si>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</si>
  <si>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</si>
  <si>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</si>
  <si>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</si>
  <si>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</si>
  <si>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</si>
  <si>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</si>
  <si>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</si>
  <si>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</si>
  <si>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</si>
  <si>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</si>
  <si>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</si>
  <si>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</si>
  <si>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</si>
  <si>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</si>
  <si>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</si>
  <si>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</si>
  <si>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</si>
  <si>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</si>
  <si>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</si>
  <si>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</si>
  <si>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</si>
  <si>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</si>
  <si>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</si>
  <si>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</si>
  <si>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</si>
  <si>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</si>
  <si>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</si>
  <si>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</si>
  <si>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</si>
  <si>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</si>
  <si>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</si>
  <si>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</si>
  <si>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</si>
  <si>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</si>
  <si>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</si>
  <si>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</si>
  <si>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</si>
  <si>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</si>
  <si>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</si>
  <si>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</si>
  <si>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</si>
  <si>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</si>
  <si>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</si>
  <si>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</si>
  <si>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</si>
  <si>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</si>
  <si>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</si>
  <si>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</si>
  <si>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</si>
  <si>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</si>
  <si>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</si>
  <si>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</si>
  <si>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</si>
  <si>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</si>
  <si>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</si>
  <si>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</si>
  <si>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</si>
  <si>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</si>
  <si>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</si>
  <si>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</si>
  <si>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</si>
  <si>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</si>
  <si>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</si>
  <si>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</si>
  <si>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</si>
  <si>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</si>
  <si>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</si>
  <si>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</si>
  <si>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</si>
  <si>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</si>
  <si>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</si>
  <si>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</si>
  <si>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</si>
  <si>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</si>
  <si>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</si>
  <si>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</si>
  <si>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</si>
  <si>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</si>
  <si>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</si>
  <si>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</si>
  <si>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</si>
  <si>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</si>
  <si>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</si>
  <si>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</si>
  <si>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</si>
  <si>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</si>
  <si>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</si>
  <si>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</si>
  <si>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</si>
  <si>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</si>
  <si>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</si>
  <si>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</si>
  <si>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</si>
  <si>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</si>
  <si>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</si>
  <si>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</si>
  <si>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</si>
  <si>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</si>
  <si>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</si>
  <si>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</si>
  <si>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</si>
  <si>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</si>
  <si>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</si>
  <si>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</si>
  <si>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</si>
  <si>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</si>
  <si>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</si>
  <si>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</si>
  <si>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</si>
  <si>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</si>
  <si>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</si>
  <si>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</si>
  <si>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</si>
  <si>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</si>
  <si>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</si>
  <si>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</si>
  <si>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</si>
  <si>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</si>
  <si>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</si>
  <si>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</si>
  <si>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</si>
  <si>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</si>
  <si>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</si>
  <si>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</si>
  <si>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</si>
  <si>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</si>
  <si>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</si>
  <si>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</si>
  <si>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</si>
  <si>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</si>
  <si>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</si>
  <si>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</si>
  <si>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</si>
  <si>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</si>
  <si>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</si>
  <si>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</si>
  <si>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</si>
  <si>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</si>
  <si>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</si>
  <si>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</si>
  <si>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</si>
  <si>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</si>
  <si>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</si>
  <si>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</si>
  <si>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</si>
  <si>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</si>
  <si>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</si>
  <si>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</si>
  <si>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</si>
  <si>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</si>
  <si>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</si>
  <si>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</si>
  <si>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</si>
  <si>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</si>
  <si>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</si>
  <si>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</si>
  <si>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</si>
  <si>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</si>
  <si>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</si>
  <si>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</si>
  <si>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</si>
  <si>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</si>
  <si>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</si>
  <si>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</si>
  <si>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</si>
  <si>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</si>
  <si>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</si>
  <si>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</si>
  <si>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</si>
  <si>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</si>
  <si>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</si>
  <si>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</si>
  <si>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</si>
  <si>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</si>
  <si>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</si>
  <si>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</si>
  <si>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</si>
  <si>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</si>
  <si>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</si>
  <si>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</si>
  <si>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</si>
  <si>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</si>
  <si>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</si>
  <si>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</si>
  <si>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</si>
  <si>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</si>
  <si>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</si>
  <si>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</si>
  <si>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</si>
  <si>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</si>
  <si>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</si>
  <si>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</si>
  <si>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</si>
  <si>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</si>
  <si>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</si>
  <si>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</si>
  <si>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</si>
  <si>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</si>
  <si>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</si>
  <si>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</si>
  <si>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</si>
  <si>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</si>
  <si>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</si>
  <si>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</si>
  <si>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</si>
  <si>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</si>
  <si>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</si>
  <si>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</si>
  <si>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</si>
  <si>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</si>
  <si>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</si>
  <si>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</si>
  <si>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</si>
  <si>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</si>
  <si>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</si>
  <si>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</si>
  <si>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</si>
  <si>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</si>
  <si>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</si>
  <si>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</si>
  <si>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</si>
  <si>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</si>
  <si>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</si>
  <si>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</si>
  <si>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</si>
  <si>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</si>
  <si>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</si>
  <si>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</si>
  <si>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</si>
  <si>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</si>
  <si>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</si>
  <si>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</si>
  <si>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</si>
  <si>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</si>
  <si>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</si>
  <si>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</si>
  <si>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</si>
  <si>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</si>
  <si>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</si>
  <si>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</si>
  <si>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</si>
  <si>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</si>
  <si>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</si>
  <si>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</si>
  <si>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</si>
  <si>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</si>
  <si>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</si>
  <si>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</si>
  <si>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</si>
  <si>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</si>
  <si>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</si>
  <si>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</si>
  <si>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</si>
  <si>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</si>
  <si>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</si>
  <si>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</si>
  <si>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</si>
  <si>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</si>
  <si>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</si>
  <si>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</si>
  <si>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</si>
  <si>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</si>
  <si>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</si>
  <si>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</si>
  <si>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</si>
  <si>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</si>
  <si>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</si>
  <si>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</si>
  <si>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</si>
  <si>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</si>
  <si>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</si>
  <si>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</si>
  <si>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</si>
  <si>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</si>
  <si>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</si>
  <si>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</si>
  <si>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</si>
  <si>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</si>
  <si>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</si>
  <si>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</si>
  <si>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</si>
  <si>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</si>
  <si>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</si>
  <si>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</si>
  <si>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</si>
  <si>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</si>
  <si>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</si>
  <si>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</si>
  <si>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</si>
  <si>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</si>
  <si>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</si>
  <si>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</si>
  <si>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</si>
  <si>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</si>
  <si>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</si>
  <si>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</si>
  <si>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</si>
  <si>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</si>
  <si>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</si>
  <si>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</si>
  <si>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</si>
  <si>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</si>
  <si>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</si>
  <si>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</si>
  <si>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</si>
  <si>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</si>
  <si>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</si>
  <si>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</si>
  <si>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</si>
  <si>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</si>
  <si>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</si>
  <si>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</si>
  <si>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</si>
  <si>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</si>
  <si>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</si>
  <si>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</si>
  <si>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</si>
  <si>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</si>
  <si>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</si>
  <si>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</si>
  <si>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</si>
  <si>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</si>
  <si>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</si>
  <si>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</si>
  <si>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</si>
  <si>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</si>
  <si>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</si>
  <si>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</si>
  <si>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</si>
  <si>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</si>
  <si>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</si>
  <si>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</si>
  <si>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</si>
  <si>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</si>
  <si>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</si>
  <si>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</si>
  <si>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</si>
  <si>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</si>
  <si>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</si>
  <si>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</si>
  <si>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</si>
  <si>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</si>
  <si>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</si>
  <si>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</si>
  <si>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</si>
  <si>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</si>
  <si>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</si>
  <si>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</si>
  <si>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</si>
  <si>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</si>
  <si>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</si>
  <si>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</si>
  <si>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</si>
  <si>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</si>
  <si>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</si>
  <si>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</si>
  <si>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</si>
  <si>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</si>
  <si>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</si>
  <si>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</si>
  <si>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</si>
  <si>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</si>
  <si>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</si>
  <si>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</si>
  <si>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</si>
  <si>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</si>
  <si>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</si>
  <si>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</si>
  <si>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</si>
  <si>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</si>
  <si>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</si>
  <si>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</si>
  <si>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</si>
  <si>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</si>
  <si>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</si>
  <si>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</si>
  <si>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</si>
  <si>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</si>
  <si>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</si>
  <si>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</si>
  <si>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</si>
  <si>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</si>
  <si>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</si>
  <si>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</si>
  <si>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</si>
  <si>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</si>
  <si>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</si>
  <si>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</si>
  <si>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</si>
  <si>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</si>
  <si>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</si>
  <si>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</si>
  <si>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</si>
  <si>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</si>
  <si>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</si>
  <si>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</si>
  <si>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</si>
  <si>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</si>
  <si>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</si>
  <si>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</si>
  <si>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</si>
  <si>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</si>
  <si>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</si>
  <si>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</si>
  <si>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</si>
  <si>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</si>
  <si>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</si>
  <si>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</si>
  <si>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</si>
  <si>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</si>
  <si>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</si>
  <si>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</si>
  <si>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</si>
  <si>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</si>
  <si>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</si>
  <si>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</si>
  <si>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</si>
  <si>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</si>
  <si>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</si>
  <si>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</si>
  <si>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</si>
  <si>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</si>
  <si>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</si>
  <si>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</si>
  <si>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</si>
  <si>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</si>
  <si>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</si>
  <si>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</si>
  <si>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</si>
  <si>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</si>
  <si>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</si>
  <si>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</si>
  <si>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</si>
  <si>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</si>
  <si>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</si>
  <si>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</si>
  <si>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</si>
  <si>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</si>
  <si>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</si>
  <si>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</si>
  <si>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</si>
  <si>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</si>
  <si>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</si>
  <si>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</si>
  <si>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</si>
  <si>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</si>
  <si>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</si>
  <si>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</si>
  <si>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</si>
  <si>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</si>
  <si>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</si>
  <si>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</si>
  <si>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</si>
  <si>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</si>
  <si>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</si>
  <si>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</si>
  <si>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</si>
  <si>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</si>
  <si>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</si>
  <si>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</si>
  <si>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</si>
  <si>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</si>
  <si>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</si>
  <si>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</si>
  <si>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</si>
  <si>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</si>
  <si>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</si>
  <si>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</si>
  <si>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</si>
  <si>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</si>
  <si>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</si>
  <si>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</si>
  <si>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</si>
  <si>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</si>
  <si>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</si>
  <si>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</si>
  <si>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</si>
  <si>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</si>
  <si>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</si>
  <si>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</si>
  <si>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</si>
  <si>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</si>
  <si>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</si>
  <si>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</si>
  <si>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</si>
  <si>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</si>
  <si>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</si>
  <si>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</si>
  <si>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</si>
  <si>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</si>
  <si>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</si>
  <si>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</si>
  <si>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</si>
  <si>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</si>
  <si>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</si>
  <si>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</si>
  <si>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</si>
  <si>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</si>
  <si>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</si>
  <si>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</si>
  <si>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</si>
  <si>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</si>
  <si>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</si>
  <si>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</si>
  <si>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</si>
  <si>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</si>
  <si>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</si>
  <si>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</si>
  <si>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</si>
  <si>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</si>
  <si>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</si>
  <si>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</si>
  <si>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</si>
  <si>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</si>
  <si>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</si>
  <si>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</si>
  <si>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</si>
  <si>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</si>
  <si>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</si>
  <si>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</si>
  <si>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</si>
  <si>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</si>
  <si>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</si>
  <si>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</si>
  <si>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</si>
  <si>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</si>
  <si>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</si>
  <si>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</si>
  <si>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</si>
  <si>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</si>
  <si>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</si>
  <si>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</si>
  <si>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</si>
  <si>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</si>
  <si>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</si>
  <si>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</si>
  <si>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</si>
  <si>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</si>
  <si>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</si>
  <si>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</si>
  <si>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</si>
  <si>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</si>
  <si>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</si>
  <si>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</si>
  <si>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</si>
  <si>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</si>
  <si>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</si>
  <si>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</si>
  <si>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</si>
  <si>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</si>
  <si>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</si>
  <si>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</si>
  <si>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</si>
  <si>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</si>
  <si>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</si>
  <si>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</si>
  <si>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</si>
  <si>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</si>
  <si>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</si>
  <si>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</si>
  <si>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</si>
  <si>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</si>
  <si>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</si>
  <si>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</si>
  <si>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</si>
  <si>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</si>
  <si>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</si>
  <si>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</si>
  <si>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</si>
  <si>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</si>
  <si>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</si>
  <si>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</si>
  <si>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</si>
  <si>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</si>
  <si>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</si>
  <si>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</si>
  <si>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</si>
  <si>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</si>
  <si>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</si>
  <si>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</si>
  <si>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</si>
  <si>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</si>
  <si>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</si>
  <si>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</si>
  <si>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</si>
  <si>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</si>
  <si>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</si>
  <si>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</si>
  <si>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</si>
  <si>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</si>
  <si>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</si>
  <si>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</si>
  <si>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</si>
  <si>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</si>
  <si>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</si>
  <si>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</si>
  <si>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</si>
  <si>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</si>
  <si>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</si>
  <si>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</si>
  <si>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</si>
  <si>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</si>
  <si>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</si>
  <si>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</si>
  <si>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</si>
  <si>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</si>
  <si>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</si>
  <si>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</si>
  <si>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</si>
  <si>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</si>
  <si>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</si>
  <si>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</si>
  <si>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</si>
  <si>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</si>
  <si>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</si>
  <si>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</si>
  <si>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</si>
  <si>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</si>
  <si>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</si>
  <si>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</si>
  <si>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</si>
  <si>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</si>
  <si>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</si>
  <si>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</si>
  <si>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</si>
  <si>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</si>
  <si>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</si>
  <si>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</si>
  <si>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</si>
  <si>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</si>
  <si>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</si>
  <si>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</si>
  <si>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</si>
  <si>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</si>
  <si>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</si>
  <si>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</si>
  <si>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</si>
  <si>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</si>
  <si>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</si>
  <si>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</si>
  <si>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</si>
  <si>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</si>
  <si>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</si>
  <si>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</si>
  <si>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</si>
  <si>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</si>
  <si>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</si>
  <si>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</si>
  <si>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</si>
  <si>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</si>
  <si>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</si>
  <si>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</si>
  <si>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</si>
  <si>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</si>
  <si>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</si>
  <si>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</si>
  <si>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</si>
  <si>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</si>
  <si>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</si>
  <si>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</si>
  <si>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</si>
  <si>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</si>
  <si>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</si>
  <si>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</si>
  <si>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</si>
  <si>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</si>
  <si>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</si>
  <si>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</si>
  <si>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</si>
  <si>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</si>
  <si>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</si>
  <si>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</si>
  <si>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</si>
  <si>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</si>
  <si>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</si>
  <si>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</si>
  <si>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</si>
  <si>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</si>
  <si>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</si>
  <si>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</si>
  <si>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</si>
  <si>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</si>
  <si>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</si>
  <si>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</si>
  <si>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</si>
  <si>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</si>
  <si>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</si>
  <si>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</si>
  <si>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</si>
  <si>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</si>
  <si>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</si>
  <si>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</si>
  <si>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</si>
  <si>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</si>
  <si>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</si>
  <si>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</si>
  <si>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</si>
  <si>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</si>
  <si>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</si>
  <si>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</si>
  <si>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</si>
  <si>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</si>
  <si>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</si>
  <si>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</si>
  <si>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</si>
  <si>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</si>
  <si>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</si>
  <si>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</si>
  <si>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</si>
  <si>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</si>
  <si>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</si>
  <si>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</si>
  <si>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</si>
  <si>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</si>
  <si>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</si>
  <si>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</si>
  <si>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</si>
  <si>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</si>
  <si>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</si>
  <si>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</si>
  <si>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</si>
  <si>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</si>
  <si>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</si>
  <si>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</si>
  <si>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</si>
  <si>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</si>
  <si>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</si>
  <si>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</si>
  <si>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</si>
  <si>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</si>
  <si>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</si>
  <si>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</si>
  <si>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</si>
  <si>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</si>
  <si>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</si>
  <si>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</si>
  <si>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</si>
  <si>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</si>
  <si>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</si>
  <si>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</si>
  <si>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</si>
  <si>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</si>
  <si>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</si>
  <si>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</si>
  <si>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</si>
  <si>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</si>
  <si>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</si>
  <si>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</si>
  <si>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</si>
  <si>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</si>
  <si>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</si>
  <si>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</si>
  <si>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</si>
  <si>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</si>
  <si>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</si>
  <si>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</si>
  <si>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</si>
  <si>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</si>
  <si>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</si>
  <si>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</si>
  <si>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</si>
  <si>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</si>
  <si>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</si>
  <si>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</si>
  <si>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</si>
  <si>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</si>
  <si>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</si>
  <si>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</si>
  <si>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</si>
  <si>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</si>
  <si>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</si>
  <si>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</si>
  <si>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</si>
  <si>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</si>
  <si>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</si>
  <si>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</si>
  <si>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</si>
  <si>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</si>
  <si>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</si>
  <si>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</si>
  <si>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</si>
  <si>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</si>
  <si>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</si>
  <si>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</si>
  <si>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</si>
  <si>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</si>
  <si>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</si>
  <si>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</si>
  <si>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</si>
  <si>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</si>
  <si>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</si>
  <si>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</si>
  <si>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</si>
  <si>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</si>
  <si>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</si>
  <si>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</si>
  <si>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</si>
  <si>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</si>
  <si>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</si>
  <si>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</si>
  <si>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</si>
  <si>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</si>
  <si>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</si>
  <si>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</si>
  <si>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</si>
  <si>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</si>
  <si>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</si>
  <si>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</si>
  <si>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</si>
  <si>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</si>
  <si>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</si>
  <si>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</si>
  <si>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</si>
  <si>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</si>
  <si>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</si>
  <si>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</si>
  <si>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</si>
  <si>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</si>
  <si>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</si>
  <si>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</si>
  <si>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</si>
  <si>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</si>
  <si>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</si>
  <si>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</si>
  <si>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</si>
  <si>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</si>
  <si>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</si>
  <si>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</si>
  <si>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</si>
  <si>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</si>
  <si>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</si>
  <si>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</si>
  <si>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</si>
  <si>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</si>
  <si>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</si>
  <si>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</si>
  <si>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</si>
  <si>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</si>
  <si>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</si>
  <si>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</si>
  <si>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</si>
  <si>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</si>
  <si>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</si>
  <si>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</si>
  <si>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</si>
  <si>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</si>
  <si>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</si>
  <si>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</si>
  <si>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</si>
  <si>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</si>
  <si>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</si>
  <si>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</si>
  <si>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</si>
  <si>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</si>
  <si>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</si>
  <si>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</si>
  <si>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</si>
  <si>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</si>
  <si>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</si>
  <si>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</si>
  <si>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</si>
  <si>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</si>
  <si>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</si>
  <si>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</si>
  <si>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</si>
  <si>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</si>
  <si>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</si>
  <si>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</si>
  <si>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</si>
  <si>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</si>
  <si>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</si>
  <si>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</si>
  <si>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</si>
  <si>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</si>
  <si>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</si>
  <si>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</si>
  <si>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</si>
  <si>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</si>
  <si>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</si>
  <si>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</si>
  <si>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</si>
  <si>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</si>
  <si>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</si>
  <si>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</si>
  <si>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</si>
  <si>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</si>
  <si>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</si>
  <si>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</si>
  <si>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</si>
  <si>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</si>
  <si>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</si>
  <si>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</si>
  <si>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</si>
  <si>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</si>
  <si>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</si>
  <si>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</si>
  <si>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</si>
  <si>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</si>
  <si>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</si>
  <si>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</si>
  <si>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</si>
  <si>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</si>
  <si>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</si>
  <si>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</si>
  <si>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</si>
  <si>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</si>
  <si>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</si>
  <si>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</si>
  <si>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</si>
  <si>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</si>
  <si>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</si>
  <si>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</si>
  <si>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</si>
  <si>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</si>
  <si>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</si>
  <si>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</si>
  <si>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</si>
  <si>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</si>
  <si>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</si>
  <si>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</si>
  <si>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</si>
  <si>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</si>
  <si>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</si>
  <si>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</si>
  <si>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</si>
  <si>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</si>
  <si>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</si>
  <si>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</si>
  <si>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</si>
  <si>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</si>
  <si>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</si>
  <si>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</si>
  <si>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</si>
  <si>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</si>
  <si>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</si>
  <si>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</si>
  <si>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</si>
  <si>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</si>
  <si>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</si>
  <si>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</si>
  <si>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</si>
  <si>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</si>
  <si>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</si>
  <si>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</si>
  <si>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</si>
  <si>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</si>
  <si>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</si>
  <si>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</si>
  <si>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</si>
  <si>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</si>
  <si>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</si>
  <si>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</si>
  <si>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</si>
  <si>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</si>
  <si>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</si>
  <si>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</si>
  <si>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</si>
  <si>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</si>
  <si>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</si>
  <si>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</si>
  <si>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</si>
  <si>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</si>
  <si>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</si>
  <si>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</si>
  <si>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</si>
  <si>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</si>
  <si>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</si>
  <si>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</si>
  <si>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</si>
  <si>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</si>
  <si>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</si>
  <si>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</si>
  <si>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</si>
  <si>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</si>
  <si>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</si>
  <si>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</si>
  <si>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</si>
  <si>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</si>
  <si>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</si>
  <si>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</si>
  <si>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</si>
  <si>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</si>
  <si>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</si>
  <si>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</si>
  <si>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</si>
  <si>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</si>
  <si>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</si>
  <si>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</si>
  <si>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</si>
  <si>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</si>
  <si>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</si>
  <si>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</si>
  <si>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</si>
  <si>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</si>
  <si>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</si>
  <si>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</si>
  <si>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</si>
  <si>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</si>
  <si>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</si>
  <si>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</si>
  <si>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</si>
  <si>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</si>
  <si>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</si>
  <si>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</si>
  <si>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</si>
  <si>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</si>
  <si>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</si>
  <si>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</si>
  <si>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</si>
  <si>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</si>
  <si>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</si>
  <si>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</si>
  <si>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</si>
  <si>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</si>
  <si>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</si>
  <si>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</si>
  <si>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</si>
  <si>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</si>
  <si>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</si>
  <si>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</si>
  <si>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</si>
  <si>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</si>
  <si>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</si>
  <si>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</si>
  <si>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</si>
  <si>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</si>
  <si>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</si>
  <si>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</si>
  <si>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</si>
  <si>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</si>
  <si>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</si>
  <si>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</si>
  <si>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</si>
  <si>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</si>
  <si>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</si>
  <si>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</si>
  <si>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</si>
  <si>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</si>
  <si>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</si>
  <si>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</si>
  <si>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</si>
  <si>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</si>
  <si>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</si>
  <si>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</si>
  <si>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</si>
  <si>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</si>
  <si>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</si>
  <si>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</si>
  <si>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</si>
  <si>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</si>
  <si>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</si>
  <si>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</si>
  <si>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</si>
  <si>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</si>
  <si>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</si>
  <si>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</si>
  <si>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</si>
  <si>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</si>
  <si>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</si>
  <si>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</si>
  <si>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</si>
  <si>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</si>
  <si>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</si>
  <si>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</si>
  <si>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</si>
  <si>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</si>
  <si>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</si>
  <si>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</si>
  <si>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</si>
  <si>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</si>
  <si>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</si>
  <si>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</si>
  <si>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</si>
  <si>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</si>
  <si>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</si>
  <si>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</si>
  <si>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</si>
  <si>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</si>
  <si>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</si>
  <si>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</si>
  <si>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</si>
  <si>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</si>
  <si>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</si>
  <si>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</si>
  <si>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</si>
  <si>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</si>
  <si>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</si>
  <si>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</si>
  <si>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</si>
  <si>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</si>
  <si>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</si>
  <si>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</si>
  <si>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</si>
  <si>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</si>
  <si>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</si>
  <si>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</si>
  <si>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</si>
  <si>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</si>
  <si>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</si>
  <si>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</si>
  <si>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</si>
  <si>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</si>
  <si>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</si>
  <si>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</si>
  <si>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</si>
  <si>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</si>
  <si>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</si>
  <si>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</si>
  <si>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</si>
  <si>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</si>
  <si>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</si>
  <si>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</si>
  <si>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</si>
  <si>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</si>
  <si>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</si>
  <si>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</si>
  <si>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</si>
  <si>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</si>
  <si>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</si>
  <si>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</si>
  <si>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</si>
  <si>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</si>
  <si>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</si>
  <si>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</si>
  <si>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</si>
  <si>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</si>
  <si>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</si>
  <si>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</si>
  <si>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</si>
  <si>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</si>
  <si>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</si>
  <si>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</si>
  <si>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</si>
  <si>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</si>
  <si>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</si>
  <si>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</si>
  <si>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</si>
  <si>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</si>
  <si>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</si>
  <si>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</si>
  <si>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</si>
  <si>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</si>
  <si>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</si>
  <si>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</si>
  <si>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</si>
  <si>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</si>
  <si>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</si>
  <si>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</si>
  <si>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</si>
  <si>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</si>
  <si>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</si>
  <si>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</si>
  <si>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</si>
  <si>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</si>
  <si>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</si>
  <si>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</si>
  <si>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</si>
  <si>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</si>
  <si>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</si>
  <si>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</si>
  <si>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</si>
  <si>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</si>
  <si>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</si>
  <si>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</si>
  <si>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</si>
  <si>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</si>
  <si>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</si>
  <si>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</si>
  <si>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</si>
  <si>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</si>
  <si>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</si>
  <si>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</si>
  <si>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</si>
  <si>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</si>
  <si>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</si>
  <si>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</si>
  <si>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</si>
  <si>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</si>
  <si>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</si>
  <si>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</si>
  <si>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</si>
  <si>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</si>
  <si>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</si>
  <si>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</si>
  <si>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</si>
  <si>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</si>
  <si>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</si>
  <si>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</si>
  <si>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</si>
  <si>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</si>
  <si>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</si>
  <si>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</si>
  <si>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</si>
  <si>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</si>
  <si>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</si>
  <si>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</si>
  <si>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</si>
  <si>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</si>
  <si>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</si>
  <si>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</si>
  <si>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</si>
  <si>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</si>
  <si>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</si>
  <si>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</si>
  <si>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</si>
  <si>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</si>
  <si>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</si>
  <si>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</si>
  <si>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</si>
  <si>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</si>
  <si>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</si>
  <si>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</si>
  <si>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</si>
  <si>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</si>
  <si>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</si>
  <si>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</si>
  <si>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</si>
  <si>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</si>
  <si>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</si>
  <si>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</si>
  <si>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</si>
  <si>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</si>
  <si>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</si>
  <si>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</si>
  <si>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</si>
  <si>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</si>
  <si>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</si>
  <si>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</si>
  <si>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</si>
  <si>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</si>
  <si>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</si>
  <si>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</si>
  <si>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</si>
  <si>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</si>
  <si>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</si>
  <si>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</si>
  <si>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</si>
  <si>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</si>
  <si>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</si>
  <si>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</si>
  <si>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</si>
  <si>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</si>
  <si>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</si>
  <si>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</si>
  <si>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</si>
  <si>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</si>
  <si>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</si>
  <si>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</si>
  <si>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</si>
  <si>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</si>
  <si>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</si>
  <si>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</si>
  <si>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</si>
  <si>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</si>
  <si>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</si>
  <si>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</si>
  <si>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</si>
  <si>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</si>
  <si>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</si>
  <si>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</si>
  <si>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</si>
  <si>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</si>
  <si>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</si>
  <si>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</si>
  <si>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</si>
  <si>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</si>
  <si>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</si>
  <si>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</si>
  <si>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</si>
  <si>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</si>
  <si>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</si>
  <si>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</si>
  <si>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</si>
  <si>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</si>
  <si>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</si>
  <si>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</si>
  <si>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</si>
  <si>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</si>
  <si>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</si>
  <si>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</si>
  <si>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</si>
  <si>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</si>
  <si>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</si>
  <si>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</si>
  <si>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</si>
  <si>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</si>
  <si>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</si>
  <si>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</si>
  <si>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</si>
  <si>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</si>
  <si>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</si>
  <si>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</si>
  <si>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</si>
  <si>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</si>
  <si>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</si>
  <si>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</si>
  <si>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</si>
  <si>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</si>
  <si>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</si>
  <si>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</si>
  <si>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</si>
  <si>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</si>
  <si>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</si>
  <si>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</si>
  <si>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</si>
  <si>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</si>
  <si>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</si>
  <si>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</si>
  <si>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</si>
  <si>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</si>
  <si>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</si>
  <si>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</si>
  <si>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</si>
  <si>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</si>
  <si>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</si>
  <si>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</si>
  <si>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</si>
  <si>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</si>
  <si>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</si>
  <si>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</si>
  <si>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</si>
  <si>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</si>
  <si>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</si>
  <si>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</si>
  <si>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</si>
  <si>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</si>
  <si>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</si>
  <si>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</si>
  <si>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</si>
  <si>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</si>
  <si>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</si>
  <si>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</si>
  <si>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</si>
  <si>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</si>
  <si>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</si>
  <si>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</si>
  <si>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</si>
  <si>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</si>
  <si>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</si>
  <si>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</si>
  <si>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</si>
  <si>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</si>
  <si>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</si>
  <si>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</si>
  <si>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</si>
  <si>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</si>
  <si>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</si>
  <si>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</si>
  <si>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</si>
  <si>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</si>
  <si>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</si>
  <si>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</si>
  <si>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</si>
  <si>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</si>
  <si>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</si>
  <si>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</si>
  <si>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</si>
  <si>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</si>
  <si>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</si>
  <si>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</si>
  <si>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</si>
  <si>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</si>
  <si>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</si>
  <si>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</si>
  <si>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</si>
  <si>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</si>
  <si>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</si>
  <si>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</si>
  <si>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</si>
  <si>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</si>
  <si>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</si>
  <si>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</si>
  <si>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</si>
  <si>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</si>
  <si>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</si>
  <si>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</si>
  <si>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</si>
  <si>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</si>
  <si>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</si>
  <si>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</si>
  <si>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</si>
  <si>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</si>
  <si>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</si>
  <si>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</si>
  <si>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</si>
  <si>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</si>
  <si>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</si>
  <si>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</si>
  <si>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</si>
  <si>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</si>
  <si>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</si>
  <si>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</si>
  <si>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</si>
  <si>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</si>
  <si>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</si>
  <si>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</si>
  <si>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</si>
  <si>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</si>
  <si>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</si>
  <si>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</si>
  <si>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</si>
  <si>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</si>
  <si>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</si>
  <si>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</si>
  <si>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</si>
  <si>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</si>
  <si>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</si>
  <si>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</si>
  <si>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</si>
  <si>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</si>
  <si>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</si>
  <si>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</si>
  <si>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</si>
  <si>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</si>
  <si>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</si>
  <si>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</si>
  <si>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</si>
  <si>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</si>
  <si>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</si>
  <si>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</si>
  <si>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</si>
  <si>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</si>
  <si>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</si>
  <si>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</si>
  <si>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</si>
  <si>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</si>
  <si>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</si>
  <si>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</si>
  <si>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</si>
  <si>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</si>
  <si>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</si>
  <si>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</si>
  <si>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</si>
  <si>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</si>
  <si>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</si>
  <si>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</si>
  <si>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</si>
  <si>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</si>
  <si>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</si>
  <si>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</si>
  <si>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</si>
  <si>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</si>
  <si>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</si>
  <si>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</si>
  <si>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</si>
  <si>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</si>
  <si>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</si>
  <si>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</si>
  <si>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</si>
  <si>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</si>
  <si>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</si>
  <si>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</si>
  <si>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</si>
  <si>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</si>
  <si>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</si>
  <si>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</si>
  <si>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</si>
  <si>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</si>
  <si>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</si>
  <si>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</si>
  <si>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</si>
  <si>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</si>
  <si>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</si>
  <si>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</si>
  <si>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</si>
  <si>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</si>
  <si>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</si>
  <si>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</si>
  <si>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</si>
  <si>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</si>
  <si>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</si>
  <si>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</si>
  <si>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</si>
  <si>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</si>
  <si>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</si>
  <si>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</si>
  <si>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</si>
  <si>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</si>
  <si>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</si>
  <si>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</si>
  <si>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</si>
  <si>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</si>
  <si>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</si>
  <si>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</si>
  <si>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</si>
  <si>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</si>
  <si>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</si>
  <si>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</si>
  <si>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</si>
  <si>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</si>
  <si>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</si>
  <si>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</si>
  <si>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</si>
  <si>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</si>
  <si>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</si>
  <si>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</si>
  <si>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</si>
  <si>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</si>
  <si>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</si>
  <si>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</si>
  <si>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</si>
  <si>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</si>
  <si>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</si>
  <si>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</si>
  <si>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</si>
  <si>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</si>
  <si>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</si>
  <si>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</si>
  <si>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</si>
  <si>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</si>
  <si>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</si>
  <si>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</si>
  <si>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</si>
  <si>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</si>
  <si>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</si>
  <si>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</si>
  <si>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</si>
  <si>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</si>
  <si>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</si>
  <si>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</si>
  <si>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</si>
  <si>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</si>
  <si>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</si>
  <si>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</si>
  <si>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</si>
  <si>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</si>
  <si>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</si>
  <si>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</si>
  <si>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</si>
  <si>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</si>
  <si>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</si>
  <si>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</si>
  <si>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</si>
  <si>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</si>
  <si>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</si>
  <si>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</si>
  <si>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</si>
  <si>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</si>
  <si>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</si>
  <si>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</si>
  <si>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</si>
  <si>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</si>
  <si>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</si>
  <si>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</si>
  <si>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</si>
  <si>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</si>
  <si>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</si>
  <si>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</si>
  <si>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</si>
  <si>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</si>
  <si>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</si>
  <si>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</si>
  <si>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</si>
  <si>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</si>
  <si>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</si>
  <si>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</si>
  <si>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</si>
  <si>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</si>
  <si>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</si>
  <si>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</si>
  <si>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</si>
  <si>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</si>
  <si>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</si>
  <si>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</si>
  <si>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</si>
  <si>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</si>
  <si>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</si>
  <si>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</si>
  <si>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</si>
  <si>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</si>
  <si>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</si>
  <si>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</si>
  <si>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</si>
  <si>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</si>
  <si>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</si>
  <si>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</si>
  <si>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</si>
  <si>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</si>
  <si>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</si>
  <si>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</si>
  <si>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</si>
  <si>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</si>
  <si>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</si>
  <si>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</si>
  <si>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</si>
  <si>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</si>
  <si>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</si>
  <si>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</si>
  <si>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</si>
  <si>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</si>
  <si>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</si>
  <si>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</si>
  <si>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</si>
  <si>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</si>
  <si>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</si>
  <si>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</si>
  <si>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</si>
  <si>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</si>
  <si>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</si>
  <si>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</si>
  <si>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</si>
  <si>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</si>
  <si>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</si>
  <si>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</si>
  <si>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</si>
  <si>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</si>
  <si>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</si>
  <si>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</si>
  <si>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</si>
  <si>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</si>
  <si>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</si>
  <si>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</si>
  <si>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</si>
  <si>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</si>
  <si>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</si>
  <si>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</si>
  <si>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</si>
  <si>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</si>
  <si>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</si>
  <si>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</si>
  <si>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</si>
  <si>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</si>
  <si>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</si>
  <si>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</si>
  <si>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</si>
  <si>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</si>
  <si>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</si>
  <si>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</si>
  <si>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</si>
  <si>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</si>
  <si>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</si>
  <si>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</si>
  <si>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</si>
  <si>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</si>
  <si>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</si>
  <si>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</si>
  <si>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</si>
  <si>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</si>
  <si>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</si>
  <si>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</si>
  <si>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</si>
  <si>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</si>
  <si>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</si>
  <si>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</si>
  <si>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</si>
  <si>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</si>
  <si>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</si>
  <si>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</si>
  <si>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</si>
  <si>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</si>
  <si>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</si>
  <si>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</si>
  <si>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</si>
  <si>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</si>
  <si>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</si>
  <si>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</si>
  <si>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</si>
  <si>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</si>
  <si>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</si>
  <si>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</si>
  <si>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</si>
  <si>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</si>
  <si>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</si>
  <si>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</si>
  <si>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</si>
  <si>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</si>
  <si>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</si>
  <si>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</si>
  <si>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</si>
  <si>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</si>
  <si>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</si>
  <si>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</si>
  <si>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</si>
  <si>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</si>
  <si>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</si>
  <si>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</si>
  <si>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</si>
  <si>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</si>
  <si>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</si>
  <si>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</si>
  <si>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</si>
  <si>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</si>
  <si>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</si>
  <si>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</si>
  <si>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</si>
  <si>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</si>
  <si>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</si>
  <si>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</si>
  <si>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</si>
  <si>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</si>
  <si>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</si>
  <si>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</si>
  <si>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</si>
  <si>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</si>
  <si>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</si>
  <si>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</si>
  <si>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</si>
  <si>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</si>
  <si>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</si>
  <si>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</si>
  <si>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</si>
  <si>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</si>
  <si>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</si>
  <si>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</si>
  <si>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</si>
  <si>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</si>
  <si>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</si>
  <si>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</si>
  <si>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</si>
  <si>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</si>
  <si>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</si>
  <si>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</si>
  <si>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</si>
  <si>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</si>
  <si>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</si>
  <si>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</si>
  <si>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</si>
  <si>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</si>
  <si>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</si>
  <si>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</si>
  <si>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</si>
  <si>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</si>
  <si>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</si>
  <si>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</si>
  <si>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</si>
  <si>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</si>
  <si>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</si>
  <si>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</si>
  <si>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</si>
  <si>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</si>
  <si>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</si>
  <si>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</si>
  <si>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</si>
  <si>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</si>
  <si>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</si>
  <si>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</si>
  <si>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</si>
  <si>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</si>
  <si>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</si>
  <si>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</si>
  <si>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</si>
  <si>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</si>
  <si>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</si>
  <si>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</si>
  <si>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</si>
  <si>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</si>
  <si>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</si>
  <si>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</si>
  <si>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</si>
  <si>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</si>
  <si>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</si>
  <si>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</si>
  <si>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</si>
  <si>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</si>
  <si>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</si>
  <si>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</si>
  <si>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</si>
  <si>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</si>
  <si>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</si>
  <si>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</si>
  <si>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</si>
  <si>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</si>
  <si>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</si>
  <si>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</si>
  <si>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</si>
  <si>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</si>
  <si>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</si>
  <si>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</si>
  <si>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</si>
  <si>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</si>
  <si>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</si>
  <si>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</si>
  <si>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</si>
  <si>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</si>
  <si>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</si>
  <si>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</si>
  <si>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</si>
  <si>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</si>
  <si>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</si>
  <si>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</si>
  <si>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</si>
  <si>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</si>
  <si>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</si>
  <si>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</si>
  <si>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</si>
  <si>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</si>
  <si>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</si>
  <si>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</si>
  <si>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</si>
  <si>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</si>
  <si>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</si>
  <si>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</si>
  <si>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</si>
  <si>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</si>
  <si>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</si>
  <si>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</si>
  <si>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</si>
  <si>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</si>
  <si>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</si>
  <si>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</si>
  <si>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</si>
  <si>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</si>
  <si>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</si>
  <si>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</si>
  <si>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</si>
  <si>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</si>
  <si>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</si>
  <si>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</si>
  <si>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</si>
  <si>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</si>
  <si>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</si>
  <si>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</si>
  <si>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</si>
  <si>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</si>
  <si>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</si>
  <si>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</si>
  <si>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</si>
  <si>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</si>
  <si>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</si>
  <si>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</si>
  <si>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</si>
  <si>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</si>
  <si>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</si>
  <si>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</si>
  <si>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</si>
  <si>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</si>
  <si>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</si>
  <si>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</si>
  <si>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</si>
  <si>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</si>
  <si>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</si>
  <si>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</si>
  <si>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</si>
  <si>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</si>
  <si>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</si>
  <si>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</si>
  <si>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</si>
  <si>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</si>
  <si>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</si>
  <si>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</si>
  <si>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</si>
  <si>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</si>
  <si>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</si>
  <si>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</si>
  <si>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</si>
  <si>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</si>
  <si>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</si>
  <si>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</si>
  <si>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</si>
  <si>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</si>
  <si>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</si>
  <si>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</si>
  <si>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</si>
  <si>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</si>
  <si>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</si>
  <si>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</si>
  <si>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</si>
  <si>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</si>
  <si>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</si>
  <si>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</si>
  <si>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</si>
  <si>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</si>
  <si>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</si>
  <si>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</si>
  <si>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</si>
  <si>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</si>
  <si>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</si>
  <si>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</si>
  <si>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</si>
  <si>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</si>
  <si>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</si>
  <si>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</si>
  <si>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</si>
  <si>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</si>
  <si>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</si>
  <si>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</si>
  <si>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</si>
  <si>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</si>
  <si>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</si>
  <si>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</si>
  <si>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</si>
  <si>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</si>
  <si>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</si>
  <si>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</si>
  <si>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</si>
  <si>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</si>
  <si>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</si>
  <si>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</si>
  <si>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</si>
  <si>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</si>
  <si>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</si>
  <si>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</si>
  <si>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</si>
  <si>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</si>
  <si>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</si>
  <si>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</si>
  <si>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</si>
  <si>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</si>
  <si>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</si>
  <si>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</si>
  <si>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</si>
  <si>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</si>
  <si>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</si>
  <si>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</si>
  <si>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</si>
  <si>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</si>
  <si>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</si>
  <si>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</si>
  <si>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</si>
  <si>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</si>
  <si>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</si>
  <si>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</si>
  <si>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</si>
  <si>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</si>
  <si>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</si>
  <si>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</si>
  <si>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</si>
  <si>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</si>
  <si>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</si>
  <si>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</si>
  <si>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</si>
  <si>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</si>
  <si>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</si>
  <si>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</si>
  <si>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</si>
  <si>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</si>
  <si>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</si>
  <si>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</si>
  <si>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</si>
  <si>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</si>
  <si>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</si>
  <si>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</si>
  <si>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</si>
  <si>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</si>
  <si>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</si>
  <si>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</si>
  <si>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</si>
  <si>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</si>
  <si>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</si>
  <si>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</si>
  <si>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</si>
  <si>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</si>
  <si>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</si>
  <si>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</si>
  <si>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</si>
  <si>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</si>
  <si>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</si>
  <si>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</si>
  <si>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</si>
  <si>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</si>
  <si>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</si>
  <si>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</si>
  <si>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</si>
  <si>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</si>
  <si>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</si>
  <si>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</si>
  <si>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</si>
  <si>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</si>
  <si>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</si>
  <si>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</si>
  <si>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</si>
  <si>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</si>
  <si>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</si>
  <si>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</si>
  <si>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</si>
  <si>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</si>
  <si>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</si>
  <si>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</si>
  <si>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</si>
  <si>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</si>
  <si>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</si>
  <si>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</si>
  <si>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</si>
  <si>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</si>
  <si>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</si>
  <si>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</si>
  <si>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</si>
  <si>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</si>
  <si>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</si>
  <si>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</si>
  <si>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</si>
  <si>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</si>
  <si>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</si>
  <si>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</si>
  <si>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</si>
  <si>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</si>
  <si>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</si>
  <si>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</si>
  <si>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</si>
  <si>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</si>
  <si>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</si>
  <si>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</si>
  <si>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</si>
  <si>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</si>
  <si>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</si>
  <si>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</si>
  <si>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</si>
  <si>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</si>
  <si>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</si>
  <si>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</si>
  <si>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</si>
  <si>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</si>
  <si>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</si>
  <si>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</si>
  <si>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</si>
  <si>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</si>
  <si>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</si>
  <si>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</si>
  <si>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</si>
  <si>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</si>
  <si>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</si>
  <si>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</si>
  <si>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</si>
  <si>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</si>
  <si>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</si>
  <si>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</si>
  <si>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</si>
  <si>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</si>
  <si>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</si>
  <si>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</si>
  <si>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</si>
  <si>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</si>
  <si>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</si>
  <si>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</si>
  <si>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</si>
  <si>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</si>
  <si>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</si>
  <si>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</si>
  <si>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</si>
  <si>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</si>
  <si>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</si>
  <si>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</si>
  <si>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</si>
  <si>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</si>
  <si>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</si>
  <si>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</si>
  <si>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</si>
  <si>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</si>
  <si>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</si>
  <si>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</si>
  <si>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</si>
  <si>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</si>
  <si>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</si>
  <si>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</si>
  <si>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</si>
  <si>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</si>
  <si>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</si>
  <si>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</si>
  <si>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</si>
  <si>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</si>
  <si>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</si>
  <si>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</si>
  <si>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</si>
  <si>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</si>
  <si>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</si>
  <si>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</si>
  <si>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</si>
  <si>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</si>
  <si>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</si>
  <si>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</si>
  <si>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</si>
  <si>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</si>
  <si>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</si>
  <si>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</si>
  <si>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</si>
  <si>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</si>
  <si>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</si>
  <si>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</si>
  <si>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</si>
  <si>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</si>
  <si>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</si>
  <si>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</si>
  <si>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</si>
  <si>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</si>
  <si>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</si>
  <si>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</si>
  <si>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</si>
  <si>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</si>
  <si>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</si>
  <si>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</si>
  <si>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</si>
  <si>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</si>
  <si>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</si>
  <si>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</si>
  <si>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</si>
  <si>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</si>
  <si>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</si>
  <si>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</si>
  <si>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</si>
  <si>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</si>
  <si>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</si>
  <si>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</si>
  <si>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</si>
  <si>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</si>
  <si>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</si>
  <si>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</si>
  <si>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</si>
  <si>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</si>
  <si>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</si>
  <si>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</si>
  <si>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</si>
  <si>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</si>
  <si>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</si>
  <si>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</si>
  <si>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</si>
  <si>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</si>
  <si>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</si>
  <si>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</si>
  <si>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</si>
  <si>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</si>
  <si>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</si>
  <si>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</si>
  <si>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</si>
  <si>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</si>
  <si>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</si>
  <si>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</si>
  <si>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</si>
  <si>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</si>
  <si>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</si>
  <si>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</si>
  <si>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</si>
  <si>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</si>
  <si>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</si>
  <si>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</si>
  <si>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</si>
  <si>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</si>
  <si>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</si>
  <si>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</si>
  <si>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</si>
  <si>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</si>
  <si>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</si>
  <si>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</si>
  <si>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</si>
  <si>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</si>
  <si>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</si>
  <si>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</si>
  <si>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</si>
  <si>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</si>
  <si>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</si>
  <si>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</si>
  <si>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</si>
  <si>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</si>
  <si>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</si>
  <si>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</si>
  <si>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</si>
  <si>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</si>
  <si>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</si>
  <si>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</si>
  <si>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</si>
  <si>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</si>
  <si>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</si>
  <si>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</si>
  <si>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</si>
  <si>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</si>
  <si>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</si>
  <si>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</si>
  <si>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</si>
  <si>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</si>
  <si>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</si>
  <si>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</si>
  <si>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</si>
  <si>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</si>
  <si>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</si>
  <si>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</si>
  <si>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</si>
  <si>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</si>
  <si>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</si>
  <si>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</si>
  <si>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</si>
  <si>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</si>
  <si>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</si>
  <si>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</si>
  <si>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</si>
  <si>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</si>
  <si>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</si>
  <si>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</si>
  <si>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</si>
  <si>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</si>
  <si>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</si>
  <si>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</si>
  <si>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</si>
  <si>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</si>
  <si>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</si>
  <si>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</si>
  <si>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</si>
  <si>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</si>
  <si>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</si>
  <si>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</si>
  <si>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</si>
  <si>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</si>
  <si>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</si>
  <si>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</si>
  <si>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</si>
  <si>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</si>
  <si>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</si>
  <si>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</si>
  <si>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</si>
  <si>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</si>
  <si>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</si>
  <si>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</si>
  <si>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</si>
  <si>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</si>
  <si>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</si>
  <si>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</si>
  <si>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</si>
  <si>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</si>
  <si>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</si>
  <si>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</si>
  <si>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</si>
  <si>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</si>
  <si>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</si>
  <si>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</si>
  <si>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</si>
  <si>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</si>
  <si>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</si>
  <si>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</si>
  <si>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</si>
  <si>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</si>
  <si>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</si>
  <si>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</si>
  <si>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</si>
  <si>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</si>
  <si>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</si>
  <si>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</si>
  <si>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</si>
  <si>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</si>
  <si>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</si>
  <si>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</si>
  <si>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</si>
  <si>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</si>
  <si>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</si>
  <si>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</si>
  <si>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</si>
  <si>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</si>
  <si>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</si>
  <si>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</si>
  <si>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</si>
  <si>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</si>
  <si>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</si>
  <si>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</si>
  <si>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</si>
  <si>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</si>
  <si>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</si>
  <si>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</si>
  <si>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</si>
  <si>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</si>
  <si>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</si>
  <si>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</si>
  <si>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</si>
  <si>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</si>
  <si>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</si>
  <si>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</si>
  <si>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</si>
  <si>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</si>
  <si>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</si>
  <si>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</si>
  <si>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</si>
  <si>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</si>
  <si>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</si>
  <si>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</si>
  <si>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</si>
  <si>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</si>
  <si>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</si>
  <si>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</si>
  <si>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</si>
  <si>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</si>
  <si>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</si>
  <si>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</si>
  <si>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</si>
  <si>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</si>
  <si>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</si>
  <si>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</si>
  <si>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</si>
  <si>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</si>
  <si>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</si>
  <si>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</si>
  <si>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</si>
  <si>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</si>
  <si>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</si>
  <si>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</si>
  <si>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</si>
  <si>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</si>
  <si>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</si>
  <si>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</si>
  <si>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</si>
  <si>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</si>
  <si>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</si>
  <si>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</si>
  <si>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</si>
  <si>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</si>
  <si>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</si>
  <si>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</si>
  <si>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</si>
  <si>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</si>
  <si>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</si>
  <si>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</si>
  <si>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</si>
  <si>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</si>
  <si>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</si>
  <si>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</si>
  <si>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</si>
  <si>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</si>
  <si>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</si>
  <si>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</si>
  <si>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</si>
  <si>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</si>
  <si>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</si>
  <si>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</si>
  <si>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</si>
  <si>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</si>
  <si>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</si>
  <si>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</si>
  <si>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</si>
  <si>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</si>
  <si>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</si>
  <si>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</si>
  <si>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</si>
  <si>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</si>
  <si>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</si>
  <si>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</si>
  <si>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</si>
  <si>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</si>
  <si>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</si>
  <si>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</si>
  <si>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</si>
  <si>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</si>
  <si>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</si>
  <si>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</si>
  <si>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</si>
  <si>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</si>
  <si>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</si>
  <si>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</si>
  <si>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</si>
  <si>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</si>
  <si>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</si>
  <si>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</si>
  <si>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</si>
  <si>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</si>
  <si>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</si>
  <si>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</si>
  <si>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</si>
  <si>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</si>
  <si>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</si>
  <si>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</si>
  <si>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</si>
  <si>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</si>
  <si>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</si>
  <si>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</si>
  <si>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</si>
  <si>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</si>
  <si>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</si>
  <si>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</si>
  <si>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</si>
  <si>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</si>
  <si>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</si>
  <si>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</si>
  <si>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</si>
  <si>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</si>
  <si>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</si>
  <si>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</si>
  <si>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</si>
  <si>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</si>
  <si>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</si>
  <si>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</si>
  <si>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</si>
  <si>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</si>
  <si>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</si>
  <si>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</si>
  <si>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</si>
  <si>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</si>
  <si>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</si>
  <si>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</si>
  <si>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</si>
  <si>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</si>
  <si>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</si>
  <si>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</si>
  <si>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</si>
  <si>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</si>
  <si>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</si>
  <si>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</si>
  <si>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</si>
  <si>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</si>
  <si>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</si>
  <si>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</si>
  <si>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</si>
  <si>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</si>
  <si>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</si>
  <si>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</si>
  <si>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</si>
  <si>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</si>
  <si>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</si>
  <si>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</si>
  <si>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</si>
  <si>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</si>
  <si>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</si>
  <si>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</si>
  <si>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</si>
  <si>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</si>
  <si>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</si>
  <si>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</si>
  <si>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</si>
  <si>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</si>
  <si>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</si>
  <si>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</si>
  <si>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</si>
  <si>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</si>
  <si>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</si>
  <si>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</si>
  <si>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</si>
  <si>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</si>
  <si>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</si>
  <si>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</si>
  <si>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</si>
  <si>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</si>
  <si>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</si>
  <si>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</si>
  <si>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</si>
  <si>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</si>
  <si>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</si>
  <si>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</si>
  <si>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</si>
  <si>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</si>
  <si>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</si>
  <si>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</si>
  <si>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</si>
  <si>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</si>
  <si>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</si>
  <si>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</si>
  <si>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</si>
  <si>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</si>
  <si>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</si>
  <si>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</si>
  <si>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</si>
  <si>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</si>
  <si>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</si>
  <si>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</si>
  <si>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</si>
  <si>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</si>
  <si>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</si>
  <si>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</si>
  <si>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</si>
  <si>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</si>
  <si>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</si>
  <si>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</si>
  <si>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</si>
  <si>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</si>
  <si>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</si>
  <si>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</si>
  <si>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</si>
  <si>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</si>
  <si>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</si>
  <si>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</si>
  <si>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</si>
  <si>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</si>
  <si>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</si>
  <si>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</si>
  <si>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</si>
  <si>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</si>
  <si>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</si>
  <si>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</si>
  <si>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</si>
  <si>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</si>
  <si>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</si>
  <si>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</si>
  <si>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</si>
  <si>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</si>
  <si>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</si>
  <si>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</si>
  <si>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</si>
  <si>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</si>
  <si>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</si>
  <si>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</si>
  <si>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</si>
  <si>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</si>
  <si>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</si>
  <si>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</si>
  <si>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</si>
  <si>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</si>
  <si>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</si>
  <si>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</si>
  <si>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</si>
  <si>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</si>
  <si>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</si>
  <si>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</si>
  <si>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</si>
  <si>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</si>
  <si>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</si>
  <si>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</si>
  <si>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</si>
  <si>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</si>
  <si>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</si>
  <si>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</si>
  <si>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</si>
  <si>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</si>
  <si>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</si>
  <si>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</si>
  <si>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</si>
  <si>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</si>
  <si>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</si>
  <si>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</si>
  <si>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</si>
  <si>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</si>
  <si>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</si>
  <si>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</si>
  <si>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</si>
  <si>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</si>
  <si>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</si>
  <si>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</si>
  <si>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</si>
  <si>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</si>
  <si>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</si>
  <si>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</si>
  <si>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</si>
  <si>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</si>
  <si>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</si>
  <si>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</si>
  <si>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</si>
  <si>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</si>
  <si>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</si>
  <si>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</si>
  <si>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</si>
  <si>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</si>
  <si>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</si>
  <si>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</si>
  <si>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</si>
  <si>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</si>
  <si>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</si>
  <si>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</si>
  <si>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</si>
  <si>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</si>
  <si>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</si>
  <si>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</si>
  <si>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</si>
  <si>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</si>
  <si>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</si>
  <si>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</si>
  <si>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</si>
  <si>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</si>
  <si>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</si>
  <si>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</si>
  <si>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</si>
  <si>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</si>
  <si>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</si>
  <si>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</si>
  <si>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</si>
  <si>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</si>
  <si>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</si>
  <si>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</si>
  <si>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</si>
  <si>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</si>
  <si>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</si>
  <si>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</si>
  <si>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</si>
  <si>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</si>
  <si>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</si>
  <si>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</si>
  <si>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</si>
  <si>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</si>
  <si>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</si>
  <si>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</si>
  <si>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</si>
  <si>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</si>
  <si>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</si>
  <si>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</si>
  <si>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</si>
  <si>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</si>
  <si>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</si>
  <si>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</si>
  <si>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</si>
  <si>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</si>
  <si>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</si>
  <si>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</si>
  <si>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</si>
  <si>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</si>
  <si>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</si>
  <si>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</si>
  <si>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</si>
  <si>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</si>
  <si>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</si>
  <si>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</si>
  <si>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</si>
  <si>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</si>
  <si>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</si>
  <si>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</si>
  <si>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</si>
  <si>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</si>
  <si>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</si>
  <si>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</si>
  <si>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</si>
  <si>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</si>
  <si>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</si>
  <si>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</si>
  <si>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</si>
  <si>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</si>
  <si>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</si>
  <si>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</si>
  <si>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</si>
  <si>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</si>
  <si>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</si>
  <si>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</si>
  <si>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</si>
  <si>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</si>
  <si>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</si>
  <si>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</si>
  <si>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</si>
  <si>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</si>
  <si>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</si>
  <si>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</si>
  <si>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</si>
  <si>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</si>
  <si>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</si>
  <si>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</si>
  <si>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</si>
  <si>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</si>
  <si>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</si>
  <si>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</si>
  <si>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</si>
  <si>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</si>
  <si>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</si>
  <si>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</si>
  <si>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</si>
  <si>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</si>
  <si>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</si>
  <si>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</si>
  <si>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</si>
  <si>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</si>
  <si>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</si>
  <si>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</si>
  <si>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</si>
  <si>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</si>
  <si>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</si>
  <si>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</si>
  <si>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</si>
  <si>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</si>
  <si>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</si>
  <si>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</si>
  <si>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</si>
  <si>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</si>
  <si>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</si>
  <si>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</si>
  <si>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</si>
  <si>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</si>
  <si>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</si>
  <si>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</si>
  <si>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</si>
  <si>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</si>
  <si>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</si>
  <si>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</si>
  <si>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</si>
  <si>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</si>
  <si>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</si>
  <si>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</si>
  <si>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</si>
  <si>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</si>
  <si>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</si>
  <si>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</si>
  <si>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</si>
  <si>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</si>
  <si>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</si>
  <si>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</si>
  <si>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</si>
  <si>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</si>
  <si>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</si>
  <si>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</si>
  <si>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</si>
  <si>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</si>
  <si>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</si>
  <si>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</si>
  <si>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</si>
  <si>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</si>
  <si>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</si>
  <si>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</si>
  <si>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</si>
  <si>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</si>
  <si>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</si>
  <si>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</si>
  <si>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</si>
  <si>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</si>
  <si>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</si>
  <si>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</si>
  <si>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</si>
  <si>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</si>
  <si>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</si>
  <si>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</si>
  <si>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</si>
  <si>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</si>
  <si>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</si>
  <si>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</si>
  <si>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</si>
  <si>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</si>
  <si>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</si>
  <si>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</si>
  <si>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</si>
  <si>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</si>
  <si>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</si>
  <si>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</si>
  <si>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</si>
  <si>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</si>
  <si>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</si>
  <si>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</si>
  <si>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</si>
  <si>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</si>
  <si>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</si>
  <si>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</si>
  <si>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</si>
  <si>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</si>
  <si>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</si>
  <si>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</si>
  <si>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</si>
  <si>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</si>
  <si>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</si>
  <si>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</si>
  <si>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</si>
  <si>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</si>
  <si>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</si>
  <si>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</si>
  <si>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</si>
  <si>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</si>
  <si>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</si>
  <si>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</si>
  <si>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</si>
  <si>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</si>
  <si>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</si>
  <si>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</si>
  <si>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</si>
  <si>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</si>
  <si>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</si>
  <si>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</si>
  <si>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</si>
  <si>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</si>
  <si>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</si>
  <si>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</si>
  <si>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</si>
  <si>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</si>
  <si>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</si>
  <si>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</si>
  <si>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</si>
  <si>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</si>
  <si>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</si>
  <si>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</si>
  <si>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</si>
  <si>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</si>
  <si>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</si>
  <si>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</si>
  <si>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</si>
  <si>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</si>
  <si>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</si>
  <si>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</si>
  <si>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</si>
  <si>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</si>
  <si>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</si>
  <si>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</si>
  <si>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</si>
  <si>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</si>
  <si>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</si>
  <si>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</si>
  <si>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</si>
  <si>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</si>
  <si>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</si>
  <si>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</si>
  <si>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</si>
  <si>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</si>
  <si>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</si>
  <si>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</si>
  <si>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</si>
  <si>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</si>
  <si>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</si>
  <si>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</si>
  <si>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</si>
  <si>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</si>
  <si>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</si>
  <si>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</si>
  <si>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</si>
  <si>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</si>
  <si>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</si>
  <si>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</si>
  <si>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</si>
  <si>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</si>
  <si>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</si>
  <si>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</si>
  <si>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</si>
  <si>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</si>
  <si>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</si>
  <si>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</si>
  <si>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</si>
  <si>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</si>
  <si>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</si>
  <si>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</si>
  <si>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</si>
  <si>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</si>
  <si>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</si>
  <si>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</si>
  <si>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</si>
  <si>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</si>
  <si>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</si>
  <si>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</si>
  <si>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</si>
  <si>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</si>
  <si>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</si>
  <si>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</si>
  <si>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</si>
  <si>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</si>
  <si>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</si>
  <si>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</si>
  <si>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</si>
  <si>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</si>
  <si>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</si>
  <si>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</si>
  <si>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</si>
  <si>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</si>
  <si>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</si>
  <si>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</si>
  <si>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</si>
  <si>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</si>
  <si>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</si>
  <si>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</si>
  <si>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</si>
  <si>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</si>
  <si>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</si>
  <si>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</si>
  <si>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</si>
  <si>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</si>
  <si>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</si>
  <si>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</si>
  <si>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</si>
  <si>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</si>
  <si>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</si>
  <si>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</si>
  <si>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</si>
  <si>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</si>
  <si>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</si>
  <si>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</si>
  <si>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</si>
  <si>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</si>
  <si>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</si>
  <si>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</si>
  <si>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</si>
  <si>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</si>
  <si>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</si>
  <si>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</si>
  <si>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</si>
  <si>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</si>
  <si>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</si>
  <si>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</si>
  <si>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</si>
  <si>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</si>
  <si>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</si>
  <si>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</si>
  <si>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</si>
  <si>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</si>
  <si>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</si>
  <si>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</si>
  <si>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</si>
  <si>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</si>
  <si>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</si>
  <si>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</si>
  <si>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</si>
  <si>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</si>
  <si>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</si>
  <si>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</si>
  <si>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</si>
  <si>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</si>
  <si>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</si>
  <si>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</si>
  <si>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</si>
  <si>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</si>
  <si>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</si>
  <si>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</si>
  <si>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</si>
  <si>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</si>
  <si>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</si>
  <si>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</si>
  <si>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</si>
  <si>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</si>
  <si>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</si>
  <si>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</si>
  <si>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</si>
  <si>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</si>
  <si>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</si>
  <si>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</si>
  <si>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</si>
  <si>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</si>
  <si>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</si>
  <si>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</si>
  <si>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</si>
  <si>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</si>
  <si>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</si>
  <si>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</si>
  <si>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</si>
  <si>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</si>
  <si>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</si>
  <si>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</si>
  <si>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</si>
  <si>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</si>
  <si>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</si>
  <si>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</si>
  <si>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</si>
  <si>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</si>
  <si>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</si>
  <si>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</si>
  <si>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</si>
  <si>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</si>
  <si>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</si>
  <si>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</si>
  <si>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</si>
  <si>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</si>
  <si>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</si>
  <si>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</si>
  <si>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</si>
  <si>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</si>
  <si>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</si>
  <si>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</si>
  <si>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</si>
  <si>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</si>
  <si>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</si>
  <si>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</si>
  <si>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</si>
  <si>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</si>
  <si>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</si>
  <si>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</si>
  <si>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</si>
  <si>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</si>
  <si>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</si>
  <si>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</si>
  <si>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</si>
  <si>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</si>
  <si>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</si>
  <si>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</si>
  <si>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</si>
  <si>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</si>
  <si>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</si>
  <si>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</si>
  <si>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</si>
  <si>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</si>
  <si>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</si>
  <si>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</si>
  <si>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</si>
  <si>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</si>
  <si>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</si>
  <si>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</si>
  <si>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</si>
  <si>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</si>
  <si>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</si>
  <si>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</si>
  <si>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</si>
  <si>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</si>
  <si>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</si>
  <si>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</si>
  <si>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</si>
  <si>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</si>
  <si>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</si>
  <si>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</si>
  <si>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</si>
  <si>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</si>
  <si>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</si>
  <si>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</si>
  <si>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</si>
  <si>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</si>
  <si>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</si>
  <si>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</si>
  <si>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</si>
  <si>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</si>
  <si>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</si>
  <si>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</si>
  <si>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</si>
  <si>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</si>
  <si>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</si>
  <si>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</si>
  <si>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</si>
  <si>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</si>
  <si>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</si>
  <si>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</si>
  <si>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</si>
  <si>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</si>
  <si>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</si>
  <si>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</si>
  <si>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</si>
  <si>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</si>
  <si>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</si>
  <si>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</si>
  <si>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</si>
  <si>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</si>
  <si>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</si>
  <si>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</si>
  <si>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</si>
  <si>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</si>
  <si>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</si>
  <si>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</si>
  <si>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</si>
  <si>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</si>
  <si>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</si>
  <si>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</si>
  <si>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</si>
  <si>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</si>
  <si>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</si>
  <si>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</si>
  <si>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</si>
  <si>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</si>
  <si>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</si>
  <si>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</si>
  <si>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</si>
  <si>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</si>
  <si>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</si>
  <si>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</si>
  <si>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</si>
  <si>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</si>
  <si>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</si>
  <si>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</si>
  <si>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</si>
  <si>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</si>
  <si>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</si>
  <si>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</si>
  <si>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</si>
  <si>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</si>
  <si>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</si>
  <si>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</si>
  <si>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</si>
  <si>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</si>
  <si>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</si>
  <si>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</si>
  <si>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</si>
  <si>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</si>
  <si>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</si>
  <si>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</si>
  <si>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</si>
  <si>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</si>
  <si>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</si>
  <si>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</si>
  <si>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</si>
  <si>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</si>
  <si>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</si>
  <si>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</si>
  <si>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</si>
  <si>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</si>
  <si>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</si>
  <si>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</si>
  <si>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</si>
  <si>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</si>
  <si>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</si>
  <si>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</si>
  <si>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</si>
  <si>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</si>
  <si>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</si>
  <si>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</si>
  <si>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</si>
  <si>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</si>
  <si>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</si>
  <si>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</si>
  <si>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</si>
  <si>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</si>
  <si>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</si>
  <si>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</si>
  <si>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</si>
  <si>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</si>
  <si>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</si>
  <si>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</si>
  <si>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</si>
  <si>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</si>
  <si>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</si>
  <si>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</si>
  <si>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</si>
  <si>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</si>
  <si>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</si>
  <si>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</si>
  <si>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</si>
  <si>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</si>
  <si>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</si>
  <si>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</si>
  <si>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</si>
  <si>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</si>
  <si>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</si>
  <si>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</si>
  <si>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</si>
  <si>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</si>
  <si>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</si>
  <si>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</si>
  <si>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</si>
  <si>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</si>
  <si>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</si>
  <si>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</si>
  <si>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</si>
  <si>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</si>
  <si>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</si>
  <si>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</si>
  <si>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</si>
  <si>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</si>
  <si>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</si>
  <si>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</si>
  <si>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</si>
  <si>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</si>
  <si>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</si>
  <si>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</si>
  <si>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</si>
  <si>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</si>
  <si>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</si>
  <si>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</si>
  <si>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</si>
  <si>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</si>
  <si>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</si>
  <si>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</si>
  <si>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</si>
  <si>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</si>
  <si>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</si>
  <si>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</si>
  <si>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</si>
  <si>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</si>
  <si>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</si>
  <si>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</si>
  <si>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</si>
  <si>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</si>
  <si>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</si>
  <si>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</si>
  <si>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</si>
  <si>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</si>
  <si>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</si>
  <si>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</si>
  <si>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</si>
  <si>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</si>
  <si>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</si>
  <si>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</si>
  <si>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</si>
  <si>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</si>
  <si>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</si>
  <si>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</si>
  <si>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</si>
  <si>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</si>
  <si>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</si>
  <si>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</si>
  <si>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</si>
  <si>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</si>
  <si>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</si>
  <si>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</si>
  <si>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</si>
  <si>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</si>
  <si>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</si>
  <si>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</si>
  <si>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</si>
  <si>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</si>
  <si>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</si>
  <si>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</si>
  <si>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</si>
  <si>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</si>
  <si>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</si>
  <si>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</si>
  <si>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</si>
  <si>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</si>
  <si>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</si>
  <si>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</si>
  <si>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</si>
  <si>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</si>
  <si>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</si>
  <si>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</si>
  <si>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</si>
  <si>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</si>
  <si>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</si>
  <si>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</si>
  <si>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</si>
  <si>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</si>
  <si>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</si>
  <si>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</si>
  <si>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</si>
  <si>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</si>
  <si>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</si>
  <si>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</si>
  <si>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</si>
  <si>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</si>
  <si>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</si>
  <si>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</si>
  <si>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</si>
  <si>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</si>
  <si>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</si>
  <si>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</si>
  <si>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</si>
  <si>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</si>
  <si>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</si>
  <si>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</si>
  <si>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</si>
  <si>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</si>
  <si>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</si>
  <si>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</si>
  <si>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</si>
  <si>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</si>
  <si>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</si>
  <si>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</si>
  <si>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</si>
  <si>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</si>
  <si>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</si>
  <si>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</si>
  <si>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</si>
  <si>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</si>
  <si>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</si>
  <si>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</si>
  <si>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</si>
  <si>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</si>
  <si>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</si>
  <si>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</si>
  <si>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</si>
  <si>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</si>
  <si>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</si>
  <si>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</si>
  <si>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</si>
  <si>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</si>
  <si>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</si>
  <si>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</si>
  <si>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</si>
  <si>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</si>
  <si>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</si>
  <si>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</si>
  <si>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</si>
  <si>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</si>
  <si>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</si>
  <si>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</si>
  <si>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</si>
  <si>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</si>
  <si>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</si>
  <si>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</si>
  <si>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</si>
  <si>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</si>
  <si>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</si>
  <si>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</si>
  <si>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</si>
  <si>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</si>
  <si>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</si>
  <si>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</si>
  <si>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</si>
  <si>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</si>
  <si>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</si>
  <si>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</si>
  <si>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</si>
  <si>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</si>
  <si>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</si>
  <si>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</si>
  <si>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</si>
  <si>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</si>
  <si>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</si>
  <si>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</si>
  <si>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</si>
  <si>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</si>
  <si>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</si>
  <si>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</si>
  <si>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</si>
  <si>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</si>
  <si>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</si>
  <si>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</si>
  <si>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</si>
  <si>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</si>
  <si>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</si>
  <si>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</si>
  <si>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</si>
  <si>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</si>
  <si>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</si>
  <si>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</si>
  <si>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</si>
  <si>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</si>
  <si>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</si>
  <si>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</si>
  <si>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</si>
  <si>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</si>
  <si>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</si>
  <si>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</si>
  <si>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</si>
  <si>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</si>
  <si>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</si>
  <si>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</si>
  <si>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</si>
  <si>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</si>
  <si>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</si>
  <si>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</si>
  <si>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</si>
  <si>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</si>
  <si>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</si>
  <si>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</si>
  <si>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</si>
  <si>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</si>
  <si>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</si>
  <si>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</si>
  <si>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</si>
  <si>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</si>
  <si>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</si>
  <si>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</si>
  <si>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</si>
  <si>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</si>
  <si>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</si>
  <si>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</si>
  <si>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</si>
  <si>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</si>
  <si>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</si>
  <si>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</si>
  <si>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</si>
  <si>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</si>
  <si>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</si>
  <si>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</si>
  <si>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</si>
  <si>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</si>
  <si>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</si>
  <si>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</si>
  <si>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</si>
  <si>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</si>
  <si>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</si>
  <si>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</si>
  <si>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</si>
  <si>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</si>
  <si>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</si>
  <si>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</si>
  <si>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</si>
  <si>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</si>
  <si>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</si>
  <si>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</si>
  <si>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</si>
  <si>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</si>
  <si>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</si>
  <si>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</si>
  <si>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</si>
  <si>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</si>
  <si>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</si>
  <si>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</si>
  <si>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</si>
  <si>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</si>
  <si>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</si>
  <si>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</si>
  <si>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</si>
  <si>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</si>
  <si>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</si>
  <si>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</si>
  <si>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</si>
  <si>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</si>
  <si>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</si>
  <si>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</si>
  <si>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</si>
  <si>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</si>
  <si>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</si>
  <si>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</si>
  <si>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</si>
  <si>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</si>
  <si>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</si>
  <si>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</si>
  <si>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</si>
  <si>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</si>
  <si>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</si>
  <si>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</si>
  <si>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</si>
  <si>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</si>
  <si>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</si>
  <si>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</si>
  <si>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</si>
  <si>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</si>
  <si>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</si>
  <si>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</si>
  <si>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</si>
  <si>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</si>
  <si>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</si>
  <si>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</si>
  <si>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</si>
  <si>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</si>
  <si>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</si>
  <si>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</si>
  <si>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</si>
  <si>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</si>
  <si>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</si>
  <si>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</si>
  <si>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</si>
  <si>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</si>
  <si>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</si>
  <si>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</si>
  <si>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</si>
  <si>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</si>
  <si>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</si>
  <si>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</si>
  <si>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</si>
  <si>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</si>
  <si>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</si>
  <si>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</si>
  <si>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</si>
  <si>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</si>
  <si>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</si>
  <si>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</si>
  <si>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</si>
  <si>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</si>
  <si>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</si>
  <si>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</si>
  <si>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</si>
  <si>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</si>
  <si>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</si>
  <si>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</si>
  <si>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</si>
  <si>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</si>
  <si>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</si>
  <si>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</si>
  <si>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</si>
  <si>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</si>
  <si>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</si>
  <si>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</si>
  <si>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</si>
  <si>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</si>
  <si>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</si>
  <si>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</si>
  <si>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</si>
  <si>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</si>
  <si>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</si>
  <si>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</si>
  <si>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</si>
  <si>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</si>
  <si>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</si>
  <si>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</si>
  <si>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</si>
  <si>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</si>
  <si>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</si>
  <si>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</si>
  <si>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</si>
  <si>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</si>
  <si>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</si>
  <si>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</si>
  <si>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</si>
  <si>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</si>
  <si>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</si>
  <si>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</si>
  <si>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</si>
  <si>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</si>
  <si>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</si>
  <si>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</si>
  <si>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</si>
  <si>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</si>
  <si>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</si>
  <si>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</si>
  <si>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</si>
  <si>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</si>
  <si>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</si>
  <si>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</si>
  <si>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</si>
  <si>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</si>
  <si>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</si>
  <si>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</si>
  <si>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</si>
  <si>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</si>
  <si>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</si>
  <si>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</si>
  <si>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</si>
  <si>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</si>
  <si>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</si>
  <si>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</si>
  <si>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</si>
  <si>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</si>
  <si>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</si>
  <si>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</si>
  <si>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</si>
  <si>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</si>
  <si>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</si>
  <si>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</si>
  <si>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</si>
  <si>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</si>
  <si>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</si>
  <si>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</si>
  <si>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</si>
  <si>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</si>
  <si>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</si>
  <si>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</si>
  <si>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</si>
  <si>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</si>
  <si>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</si>
  <si>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</si>
  <si>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</si>
  <si>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</si>
  <si>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</si>
  <si>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</si>
  <si>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</si>
  <si>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</si>
  <si>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</si>
  <si>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</si>
  <si>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</si>
  <si>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</si>
  <si>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</si>
  <si>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</si>
  <si>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</si>
  <si>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</si>
  <si>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</si>
  <si>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</si>
  <si>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</si>
  <si>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</si>
  <si>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</si>
  <si>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</si>
  <si>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</si>
  <si>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</si>
  <si>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</si>
  <si>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</si>
  <si>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</si>
  <si>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</si>
  <si>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</si>
  <si>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</si>
  <si>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</si>
  <si>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</si>
  <si>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</si>
  <si>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</si>
  <si>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</si>
  <si>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</si>
  <si>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</si>
  <si>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</si>
  <si>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</si>
  <si>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</si>
  <si>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</si>
  <si>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</si>
  <si>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</si>
  <si>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</si>
  <si>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</si>
  <si>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</si>
  <si>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</si>
  <si>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</si>
  <si>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</si>
  <si>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</si>
  <si>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</si>
  <si>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</si>
  <si>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</si>
  <si>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</si>
  <si>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</si>
  <si>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</si>
  <si>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</si>
  <si>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</si>
  <si>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</si>
  <si>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</si>
  <si>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</si>
  <si>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</si>
  <si>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</si>
  <si>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</si>
  <si>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</si>
  <si>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</si>
  <si>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</si>
  <si>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</si>
  <si>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</si>
  <si>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</si>
  <si>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</si>
  <si>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</si>
  <si>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</si>
  <si>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</si>
  <si>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</si>
  <si>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</si>
  <si>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</si>
  <si>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</si>
  <si>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</si>
  <si>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</si>
  <si>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</si>
  <si>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</si>
  <si>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</si>
  <si>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</si>
  <si>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</si>
  <si>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</si>
  <si>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</si>
  <si>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</si>
  <si>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</si>
  <si>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</si>
  <si>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</si>
  <si>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</si>
  <si>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</si>
  <si>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</si>
  <si>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</si>
  <si>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</si>
  <si>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</si>
  <si>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</si>
  <si>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</si>
  <si>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</si>
  <si>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</si>
  <si>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</si>
  <si>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</si>
  <si>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</si>
  <si>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</si>
  <si>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</si>
  <si>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</si>
  <si>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</si>
  <si>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</si>
  <si>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</si>
  <si>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</si>
  <si>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</si>
  <si>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</si>
  <si>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</si>
  <si>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</si>
  <si>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</si>
  <si>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</si>
  <si>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</si>
  <si>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</si>
  <si>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</si>
  <si>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</si>
  <si>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</si>
  <si>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</si>
  <si>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</si>
  <si>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</si>
  <si>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</si>
  <si>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</si>
  <si>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</si>
  <si>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</si>
  <si>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</si>
  <si>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</si>
  <si>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</si>
  <si>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</si>
  <si>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</si>
  <si>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</si>
  <si>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</si>
  <si>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</si>
  <si>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</si>
  <si>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</si>
  <si>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</si>
  <si>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</si>
  <si>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</si>
  <si>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</si>
  <si>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</si>
  <si>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</si>
  <si>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</si>
  <si>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</si>
  <si>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</si>
  <si>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</si>
  <si>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</si>
  <si>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</si>
  <si>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</si>
  <si>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</si>
  <si>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</si>
  <si>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</si>
  <si>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</si>
  <si>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</si>
  <si>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</si>
  <si>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</si>
  <si>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</si>
  <si>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</si>
  <si>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</si>
  <si>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</si>
  <si>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</si>
  <si>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</si>
  <si>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</si>
  <si>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</si>
  <si>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</si>
  <si>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</si>
  <si>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</si>
  <si>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</si>
  <si>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</si>
  <si>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</si>
  <si>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</si>
  <si>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</si>
  <si>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</si>
  <si>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</si>
  <si>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</si>
  <si>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</si>
  <si>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</si>
  <si>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</si>
  <si>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</si>
  <si>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</si>
  <si>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</si>
  <si>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</si>
  <si>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</si>
  <si>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</si>
  <si>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</si>
  <si>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</si>
  <si>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</si>
  <si>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</si>
  <si>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</si>
  <si>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</si>
  <si>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</si>
  <si>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</si>
  <si>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</si>
  <si>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</si>
  <si>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</si>
  <si>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</si>
  <si>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</si>
  <si>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</si>
  <si>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</si>
  <si>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</si>
  <si>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</si>
  <si>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</si>
  <si>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</si>
  <si>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</si>
  <si>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</si>
  <si>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</si>
  <si>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</si>
  <si>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</si>
  <si>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</si>
  <si>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</si>
  <si>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</si>
  <si>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</si>
  <si>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</si>
  <si>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</si>
  <si>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</si>
  <si>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</si>
  <si>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</si>
  <si>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</si>
  <si>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</si>
  <si>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</si>
  <si>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</si>
  <si>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</si>
  <si>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</si>
  <si>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</si>
  <si>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</si>
  <si>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</si>
  <si>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</si>
  <si>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</si>
  <si>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</si>
  <si>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</si>
  <si>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</si>
  <si>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</si>
  <si>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</si>
  <si>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</si>
  <si>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</si>
  <si>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</si>
  <si>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</si>
  <si>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</si>
  <si>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</si>
  <si>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</si>
  <si>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</si>
  <si>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</si>
  <si>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</si>
  <si>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</si>
  <si>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</si>
  <si>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</si>
  <si>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</si>
  <si>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</si>
  <si>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</si>
  <si>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</si>
  <si>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</si>
  <si>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</si>
  <si>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</si>
  <si>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</si>
  <si>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</si>
  <si>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</si>
  <si>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</si>
  <si>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</si>
  <si>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</si>
  <si>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</si>
  <si>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</si>
  <si>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</si>
  <si>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</si>
  <si>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</si>
  <si>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</si>
  <si>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</si>
  <si>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</si>
  <si>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</si>
  <si>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</si>
  <si>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</si>
  <si>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</si>
  <si>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</si>
  <si>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</si>
  <si>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</si>
  <si>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</si>
  <si>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</si>
  <si>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</si>
  <si>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</si>
  <si>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</si>
  <si>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</si>
  <si>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</si>
  <si>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</si>
  <si>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</si>
  <si>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</si>
  <si>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</si>
  <si>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</si>
  <si>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</si>
  <si>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</si>
  <si>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</si>
  <si>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</si>
  <si>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</si>
  <si>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</si>
  <si>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</si>
  <si>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</si>
  <si>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</si>
  <si>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</si>
  <si>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</si>
  <si>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</si>
  <si>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</si>
  <si>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</si>
  <si>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</si>
  <si>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</si>
  <si>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</si>
  <si>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</si>
  <si>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</si>
  <si>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</si>
  <si>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</si>
  <si>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</si>
  <si>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</si>
  <si>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</si>
  <si>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</si>
  <si>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</si>
  <si>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</si>
  <si>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</si>
  <si>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</si>
  <si>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</si>
  <si>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</si>
  <si>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</si>
  <si>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</si>
  <si>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</si>
  <si>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</si>
  <si>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</si>
  <si>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</si>
  <si>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</si>
  <si>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</si>
  <si>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</si>
  <si>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</si>
  <si>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</si>
  <si>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</si>
  <si>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</si>
  <si>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</si>
  <si>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</si>
  <si>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</si>
  <si>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</si>
  <si>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</si>
  <si>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</si>
  <si>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</si>
  <si>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</si>
  <si>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</si>
  <si>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</si>
  <si>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</si>
  <si>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</si>
  <si>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</si>
  <si>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</si>
  <si>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</si>
  <si>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</si>
  <si>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</si>
  <si>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</si>
  <si>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</si>
  <si>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</si>
  <si>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</si>
  <si>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</si>
  <si>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</si>
  <si>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</si>
  <si>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</si>
  <si>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</si>
  <si>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</si>
  <si>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</si>
  <si>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</si>
  <si>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</si>
  <si>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</si>
  <si>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</si>
  <si>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</si>
  <si>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</si>
  <si>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</si>
  <si>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</si>
  <si>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</si>
  <si>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</si>
  <si>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</si>
  <si>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</si>
  <si>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</si>
  <si>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</si>
  <si>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</si>
  <si>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</si>
  <si>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</si>
  <si>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</si>
  <si>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</si>
  <si>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</si>
  <si>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</si>
  <si>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</si>
  <si>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</si>
  <si>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</si>
  <si>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</si>
  <si>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</si>
  <si>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</si>
  <si>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</si>
  <si>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</si>
  <si>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</si>
  <si>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</si>
  <si>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</si>
  <si>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</si>
  <si>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</si>
  <si>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</si>
  <si>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</si>
  <si>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</si>
  <si>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</si>
  <si>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</si>
  <si>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</si>
  <si>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</si>
  <si>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</si>
  <si>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</si>
  <si>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</si>
  <si>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</si>
  <si>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</si>
  <si>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</si>
  <si>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</si>
  <si>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</si>
  <si>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</si>
  <si>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</si>
  <si>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</si>
  <si>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</si>
  <si>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</si>
  <si>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</si>
  <si>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</si>
  <si>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</si>
  <si>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</si>
  <si>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</si>
  <si>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</si>
  <si>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</si>
  <si>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</si>
  <si>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</si>
  <si>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</si>
  <si>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</si>
  <si>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</si>
  <si>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</si>
  <si>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</si>
  <si>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</si>
  <si>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</si>
  <si>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</si>
  <si>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</si>
  <si>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</si>
  <si>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</si>
  <si>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</si>
  <si>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</si>
  <si>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</si>
  <si>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</si>
  <si>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</si>
  <si>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</si>
  <si>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</si>
  <si>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</si>
  <si>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</si>
  <si>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</si>
  <si>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</si>
  <si>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</si>
  <si>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</si>
  <si>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</si>
  <si>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</si>
  <si>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</si>
  <si>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</si>
  <si>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</si>
  <si>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</si>
  <si>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</si>
  <si>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</si>
  <si>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</si>
  <si>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</si>
  <si>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</si>
  <si>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</si>
  <si>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</si>
  <si>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</si>
  <si>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</si>
  <si>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</si>
  <si>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</si>
  <si>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</si>
  <si>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</si>
  <si>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</si>
  <si>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</si>
  <si>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</si>
  <si>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</si>
  <si>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</si>
  <si>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</si>
  <si>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</si>
  <si>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</si>
  <si>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</si>
  <si>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</si>
  <si>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</si>
  <si>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</si>
  <si>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</si>
  <si>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</si>
  <si>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</si>
  <si>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</si>
  <si>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</si>
  <si>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</si>
  <si>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</si>
  <si>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</si>
  <si>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</si>
  <si>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</si>
  <si>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</si>
  <si>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</si>
  <si>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</si>
  <si>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</si>
  <si>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</si>
  <si>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</si>
  <si>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</si>
  <si>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</si>
  <si>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</si>
  <si>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</si>
  <si>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</si>
  <si>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</si>
  <si>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</si>
  <si>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</si>
  <si>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</si>
  <si>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</si>
  <si>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</si>
  <si>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</si>
  <si>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</si>
  <si>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</si>
  <si>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</si>
  <si>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</si>
  <si>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</si>
  <si>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</si>
  <si>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</si>
  <si>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</si>
  <si>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</si>
  <si>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</si>
  <si>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</si>
  <si>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</si>
  <si>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</si>
  <si>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</si>
  <si>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</si>
  <si>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</si>
  <si>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</si>
  <si>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</si>
  <si>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</si>
  <si>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</si>
  <si>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</si>
  <si>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</si>
  <si>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</si>
  <si>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</si>
  <si>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</si>
  <si>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</si>
  <si>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</si>
  <si>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</si>
  <si>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</si>
  <si>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</si>
  <si>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</si>
  <si>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</si>
  <si>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</si>
  <si>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</si>
  <si>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</si>
  <si>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</si>
  <si>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</si>
  <si>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</si>
  <si>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</si>
  <si>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</si>
  <si>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</si>
  <si>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</si>
  <si>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</si>
  <si>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</si>
  <si>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</si>
  <si>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</si>
  <si>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</si>
  <si>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</si>
  <si>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</si>
  <si>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</si>
  <si>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</si>
  <si>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</si>
  <si>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</si>
  <si>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</si>
  <si>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</si>
  <si>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</si>
  <si>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</si>
  <si>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</si>
  <si>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</si>
  <si>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</si>
  <si>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</si>
  <si>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</si>
  <si>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</si>
  <si>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</si>
  <si>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</si>
  <si>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</si>
  <si>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</si>
  <si>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</si>
  <si>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</si>
  <si>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</si>
  <si>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</si>
  <si>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</si>
  <si>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</si>
  <si>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</si>
  <si>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</si>
  <si>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</si>
  <si>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</si>
  <si>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</si>
  <si>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</si>
  <si>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</si>
  <si>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</si>
  <si>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</si>
  <si>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</si>
  <si>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</si>
  <si>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</si>
  <si>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</si>
  <si>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</si>
  <si>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</si>
  <si>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</si>
  <si>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</si>
  <si>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</si>
  <si>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</si>
  <si>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</si>
  <si>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</si>
  <si>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</si>
  <si>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</si>
  <si>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</si>
  <si>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</si>
  <si>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</si>
  <si>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</si>
  <si>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</si>
  <si>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</si>
  <si>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</si>
  <si>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</si>
  <si>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</si>
  <si>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</si>
  <si>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</si>
  <si>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</si>
  <si>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</si>
  <si>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</si>
  <si>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</si>
  <si>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</si>
  <si>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</si>
  <si>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</si>
  <si>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</si>
  <si>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</si>
  <si>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</si>
  <si>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</si>
  <si>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</si>
  <si>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</si>
  <si>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</si>
  <si>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</si>
  <si>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</si>
  <si>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</si>
  <si>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</si>
  <si>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</si>
  <si>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</si>
  <si>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</si>
  <si>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</si>
  <si>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</si>
  <si>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</si>
  <si>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</si>
  <si>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</si>
  <si>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</si>
  <si>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</si>
  <si>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</si>
  <si>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</si>
  <si>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</si>
  <si>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</si>
  <si>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</si>
  <si>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</si>
  <si>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</si>
  <si>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</si>
  <si>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</si>
  <si>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</si>
  <si>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</si>
  <si>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</si>
  <si>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</si>
  <si>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</si>
  <si>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</si>
  <si>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</si>
  <si>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</si>
  <si>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</si>
  <si>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</si>
  <si>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</si>
  <si>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</si>
  <si>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</si>
  <si>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</si>
  <si>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</si>
  <si>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</si>
  <si>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</si>
  <si>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</si>
  <si>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</si>
  <si>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</si>
  <si>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</si>
  <si>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</si>
  <si>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</si>
  <si>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</si>
  <si>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</si>
  <si>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</si>
  <si>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</si>
  <si>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</si>
  <si>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</si>
  <si>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</si>
  <si>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</si>
  <si>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</si>
  <si>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</si>
  <si>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</si>
  <si>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</si>
  <si>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</si>
  <si>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</si>
  <si>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</si>
  <si>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</si>
  <si>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</si>
  <si>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</si>
  <si>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</si>
  <si>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</si>
  <si>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</si>
  <si>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</si>
  <si>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</si>
  <si>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</si>
  <si>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</si>
  <si>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</si>
  <si>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</si>
  <si>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</si>
  <si>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</si>
  <si>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</si>
  <si>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</si>
  <si>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</si>
  <si>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</si>
  <si>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</si>
  <si>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</si>
  <si>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</si>
  <si>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</si>
  <si>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</si>
  <si>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</si>
  <si>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</si>
  <si>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</si>
  <si>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</si>
  <si>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</si>
  <si>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</si>
  <si>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</si>
  <si>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</si>
  <si>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</si>
  <si>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</si>
  <si>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</si>
  <si>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</si>
  <si>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</si>
  <si>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</si>
  <si>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</si>
  <si>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</si>
  <si>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</si>
  <si>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</si>
  <si>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</si>
  <si>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</si>
  <si>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</si>
  <si>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</si>
  <si>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</si>
  <si>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</si>
  <si>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</si>
  <si>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</si>
  <si>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</si>
  <si>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</si>
  <si>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</si>
  <si>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</si>
  <si>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</si>
  <si>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</si>
  <si>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</si>
  <si>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</si>
  <si>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</si>
  <si>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</si>
  <si>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</si>
  <si>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</si>
  <si>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</si>
  <si>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</si>
  <si>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</si>
  <si>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</si>
  <si>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</si>
  <si>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</si>
  <si>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</si>
  <si>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</si>
  <si>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</si>
  <si>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</si>
  <si>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</si>
  <si>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</si>
  <si>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</si>
  <si>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</si>
  <si>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</si>
  <si>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</si>
  <si>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</si>
  <si>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</si>
  <si>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</si>
  <si>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</si>
  <si>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</si>
  <si>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</si>
  <si>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</si>
  <si>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</si>
  <si>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</si>
  <si>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</si>
  <si>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</si>
  <si>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</si>
  <si>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</si>
  <si>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</si>
  <si>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</si>
  <si>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</si>
  <si>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</si>
  <si>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</si>
  <si>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</si>
  <si>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</si>
  <si>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</si>
  <si>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</si>
  <si>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</si>
  <si>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</si>
  <si>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</si>
  <si>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</si>
  <si>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</si>
  <si>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</si>
  <si>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</si>
  <si>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</si>
  <si>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</si>
  <si>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</si>
  <si>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</si>
  <si>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</si>
  <si>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</si>
  <si>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</si>
  <si>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</si>
  <si>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</si>
  <si>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</si>
  <si>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</si>
  <si>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</si>
  <si>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</si>
  <si>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</si>
  <si>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</si>
  <si>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</si>
  <si>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</si>
  <si>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</si>
  <si>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</si>
  <si>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</si>
  <si>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</si>
  <si>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</si>
  <si>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</si>
  <si>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</si>
  <si>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</si>
  <si>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</si>
  <si>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</si>
  <si>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</si>
  <si>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</si>
  <si>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</si>
  <si>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</si>
  <si>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</si>
  <si>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</si>
  <si>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</si>
  <si>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</si>
  <si>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</si>
  <si>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</si>
  <si>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</si>
  <si>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</si>
  <si>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</si>
  <si>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</si>
  <si>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</si>
  <si>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</si>
  <si>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</si>
  <si>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</si>
  <si>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</si>
  <si>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</si>
  <si>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</si>
  <si>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</si>
  <si>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</si>
  <si>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</si>
  <si>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</si>
  <si>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</si>
  <si>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</si>
  <si>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</si>
  <si>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</si>
  <si>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</si>
  <si>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</si>
  <si>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</si>
  <si>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</si>
  <si>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</si>
  <si>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</si>
  <si>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</si>
  <si>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</si>
  <si>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</si>
  <si>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</si>
  <si>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</si>
  <si>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</si>
  <si>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</si>
  <si>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</si>
  <si>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</si>
  <si>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</si>
  <si>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</si>
  <si>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</si>
  <si>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</si>
  <si>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</si>
  <si>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</si>
  <si>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</si>
  <si>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</si>
  <si>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</si>
  <si>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</si>
  <si>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</si>
  <si>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</si>
  <si>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</si>
  <si>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</si>
  <si>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</si>
  <si>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</si>
  <si>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</si>
  <si>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</si>
  <si>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</si>
  <si>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</si>
  <si>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</si>
  <si>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</si>
  <si>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</si>
  <si>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</si>
  <si>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</si>
  <si>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</si>
  <si>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</si>
  <si>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</si>
  <si>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</si>
  <si>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</si>
  <si>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</si>
  <si>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</si>
  <si>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</si>
  <si>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</si>
  <si>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</si>
  <si>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</si>
  <si>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</si>
  <si>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</si>
  <si>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</si>
  <si>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</si>
  <si>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</si>
  <si>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</si>
  <si>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</si>
  <si>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</si>
  <si>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</si>
  <si>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</si>
  <si>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</si>
  <si>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</si>
  <si>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</si>
  <si>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</si>
  <si>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</si>
  <si>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</si>
  <si>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</si>
  <si>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</si>
  <si>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</si>
  <si>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</si>
  <si>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</si>
  <si>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</si>
  <si>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</si>
  <si>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</si>
  <si>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</si>
  <si>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</si>
  <si>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</si>
  <si>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</si>
  <si>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</si>
  <si>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</si>
  <si>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</si>
  <si>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</si>
  <si>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</si>
  <si>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</si>
  <si>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</si>
  <si>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</si>
  <si>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</si>
  <si>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</si>
  <si>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</si>
  <si>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</si>
  <si>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</si>
  <si>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</si>
  <si>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</si>
  <si>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</si>
  <si>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</si>
  <si>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</si>
  <si>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</si>
  <si>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</si>
  <si>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</si>
  <si>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</si>
  <si>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</si>
  <si>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</si>
  <si>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</si>
  <si>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</si>
  <si>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</si>
  <si>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</si>
  <si>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</si>
  <si>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</si>
  <si>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</si>
  <si>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</si>
  <si>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</si>
  <si>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</si>
  <si>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</si>
  <si>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</si>
  <si>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</si>
  <si>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</si>
  <si>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</si>
  <si>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</si>
  <si>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</si>
  <si>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</si>
  <si>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</si>
  <si>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</si>
  <si>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</si>
  <si>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</si>
  <si>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</si>
  <si>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</si>
  <si>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</si>
  <si>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</si>
  <si>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</si>
  <si>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</si>
  <si>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</si>
  <si>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</si>
  <si>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</si>
  <si>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</si>
  <si>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</si>
  <si>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</si>
  <si>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</si>
  <si>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</si>
  <si>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</si>
  <si>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</si>
  <si>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</si>
  <si>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</si>
  <si>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</si>
  <si>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</si>
  <si>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</si>
  <si>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</si>
  <si>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</si>
  <si>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</si>
  <si>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</si>
  <si>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</si>
  <si>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</si>
  <si>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</si>
  <si>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</si>
  <si>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</si>
  <si>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</si>
  <si>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</si>
  <si>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</si>
  <si>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</si>
  <si>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</si>
  <si>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</si>
  <si>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</si>
  <si>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</si>
  <si>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</si>
  <si>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</si>
  <si>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</si>
  <si>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</si>
  <si>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</si>
  <si>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</si>
  <si>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</si>
  <si>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</si>
  <si>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</si>
  <si>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</si>
  <si>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</si>
  <si>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</si>
  <si>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</si>
  <si>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</si>
  <si>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</si>
  <si>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</si>
  <si>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</si>
  <si>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</si>
  <si>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</si>
  <si>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</si>
  <si>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</si>
  <si>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</si>
  <si>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</si>
  <si>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</si>
  <si>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</si>
  <si>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</si>
  <si>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</si>
  <si>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</si>
  <si>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</si>
  <si>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</si>
  <si>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</si>
  <si>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</si>
  <si>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</si>
  <si>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</si>
  <si>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</si>
  <si>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</si>
  <si>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</si>
  <si>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</si>
  <si>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</si>
  <si>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</si>
  <si>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</si>
  <si>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</si>
  <si>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</si>
  <si>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</si>
  <si>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</si>
  <si>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</si>
  <si>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</si>
  <si>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</si>
  <si>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</si>
  <si>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</si>
  <si>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</si>
  <si>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</si>
  <si>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</si>
  <si>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</si>
  <si>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</si>
  <si>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</si>
  <si>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</si>
  <si>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</si>
  <si>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</si>
  <si>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</si>
  <si>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</si>
  <si>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</si>
  <si>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</si>
  <si>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</si>
  <si>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</si>
  <si>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</si>
  <si>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</si>
  <si>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</si>
  <si>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</si>
  <si>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</si>
  <si>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</si>
  <si>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</si>
  <si>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</si>
  <si>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</si>
  <si>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</si>
  <si>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</si>
  <si>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</si>
  <si>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</si>
  <si>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</si>
  <si>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</si>
  <si>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</si>
  <si>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</si>
  <si>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</si>
  <si>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</si>
  <si>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</si>
  <si>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</si>
  <si>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</si>
  <si>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</si>
  <si>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</si>
  <si>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</si>
  <si>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</si>
  <si>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</si>
  <si>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</si>
  <si>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</si>
  <si>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</si>
  <si>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</si>
  <si>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</si>
  <si>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</si>
  <si>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</si>
  <si>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</si>
  <si>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</si>
  <si>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</si>
  <si>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</si>
  <si>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</si>
  <si>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</si>
  <si>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</si>
  <si>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</si>
  <si>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</si>
  <si>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</si>
  <si>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</si>
  <si>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</si>
  <si>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</si>
  <si>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</si>
  <si>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</si>
  <si>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</si>
  <si>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</si>
  <si>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</si>
  <si>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</si>
  <si>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</si>
  <si>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</si>
  <si>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</si>
  <si>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</si>
  <si>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</si>
  <si>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</si>
  <si>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</si>
  <si>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</si>
  <si>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</si>
  <si>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</si>
  <si>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</si>
  <si>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</si>
  <si>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</si>
  <si>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</si>
  <si>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</si>
  <si>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</si>
  <si>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</si>
  <si>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</si>
  <si>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</si>
  <si>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</si>
  <si>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</si>
  <si>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</si>
  <si>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</si>
  <si>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</si>
  <si>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</si>
  <si>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</si>
  <si>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</si>
  <si>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</si>
  <si>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</si>
  <si>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</si>
  <si>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</si>
  <si>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</si>
  <si>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</si>
  <si>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</si>
  <si>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</si>
  <si>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</si>
  <si>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</si>
  <si>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</si>
  <si>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</si>
  <si>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</si>
  <si>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</si>
  <si>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</si>
  <si>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</si>
  <si>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</si>
  <si>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</si>
  <si>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</si>
  <si>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</si>
  <si>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</si>
  <si>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</si>
  <si>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</si>
  <si>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</si>
  <si>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</si>
  <si>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</si>
  <si>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</si>
  <si>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</si>
  <si>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</si>
  <si>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</si>
  <si>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</si>
  <si>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</si>
  <si>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</si>
  <si>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</si>
  <si>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</si>
  <si>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</si>
  <si>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</si>
  <si>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</si>
  <si>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</si>
  <si>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</si>
  <si>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</si>
  <si>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</si>
  <si>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</si>
  <si>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</si>
  <si>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</si>
  <si>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</si>
  <si>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</si>
  <si>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</si>
  <si>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</si>
  <si>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</si>
  <si>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</si>
  <si>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</si>
  <si>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</si>
  <si>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</si>
  <si>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</si>
  <si>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</si>
  <si>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</si>
  <si>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</si>
  <si>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</si>
  <si>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</si>
  <si>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</si>
  <si>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</si>
  <si>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</si>
  <si>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</si>
  <si>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</si>
  <si>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</si>
  <si>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</si>
  <si>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</si>
  <si>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</si>
  <si>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</si>
  <si>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</si>
  <si>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</si>
  <si>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</si>
  <si>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</si>
  <si>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</si>
  <si>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</si>
  <si>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</si>
  <si>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</si>
  <si>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</si>
  <si>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</si>
  <si>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</si>
  <si>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</si>
  <si>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</si>
  <si>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</si>
  <si>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</si>
  <si>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</si>
  <si>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</si>
  <si>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</si>
  <si>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</si>
  <si>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</si>
  <si>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</si>
  <si>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</si>
  <si>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</si>
  <si>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</si>
  <si>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</si>
  <si>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</si>
  <si>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</si>
  <si>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</si>
  <si>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</si>
  <si>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</si>
  <si>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</si>
  <si>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</si>
  <si>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</si>
  <si>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</si>
  <si>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</si>
  <si>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</si>
  <si>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</si>
  <si>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</si>
  <si>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</si>
  <si>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</si>
  <si>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</si>
  <si>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</si>
  <si>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</si>
  <si>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</si>
  <si>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</si>
  <si>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</si>
  <si>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</si>
  <si>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</si>
  <si>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</si>
  <si>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</si>
  <si>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</si>
  <si>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</si>
  <si>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</si>
  <si>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</si>
  <si>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</si>
  <si>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</si>
  <si>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</si>
  <si>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</si>
  <si>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</si>
  <si>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</si>
  <si>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</si>
  <si>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</si>
  <si>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</si>
  <si>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</si>
  <si>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</si>
  <si>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</si>
  <si>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</si>
  <si>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</si>
  <si>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</si>
  <si>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</si>
  <si>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</si>
  <si>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</si>
  <si>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</si>
  <si>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</si>
  <si>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</si>
  <si>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</si>
  <si>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</si>
  <si>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</si>
  <si>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</si>
  <si>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</si>
  <si>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</si>
  <si>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</si>
  <si>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</si>
  <si>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</si>
  <si>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</si>
  <si>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</si>
  <si>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</si>
  <si>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</si>
  <si>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</si>
  <si>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</si>
  <si>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</si>
  <si>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</si>
  <si>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</si>
  <si>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</si>
  <si>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</si>
  <si>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</si>
  <si>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</si>
  <si>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</si>
  <si>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</si>
  <si>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</si>
  <si>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</si>
  <si>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</si>
  <si>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</si>
  <si>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</si>
  <si>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</si>
  <si>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</si>
  <si>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</si>
  <si>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</si>
  <si>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</si>
  <si>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</si>
  <si>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</si>
  <si>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</si>
  <si>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</si>
  <si>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</si>
  <si>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</si>
  <si>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</si>
  <si>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</si>
  <si>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</si>
  <si>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</si>
  <si>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</si>
  <si>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</si>
  <si>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</si>
  <si>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</si>
  <si>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</si>
  <si>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</si>
  <si>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</si>
  <si>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</si>
  <si>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</si>
  <si>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</si>
  <si>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</si>
  <si>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</si>
  <si>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</si>
  <si>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</si>
  <si>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</si>
  <si>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</si>
  <si>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</si>
  <si>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</si>
  <si>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</si>
  <si>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</si>
  <si>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</si>
  <si>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</si>
  <si>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</si>
  <si>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</si>
  <si>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</si>
  <si>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</si>
  <si>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</si>
  <si>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</si>
  <si>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</si>
  <si>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</si>
  <si>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</si>
  <si>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</si>
  <si>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</si>
  <si>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</si>
  <si>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</si>
  <si>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</si>
  <si>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</si>
  <si>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</si>
  <si>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</si>
  <si>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</si>
  <si>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</si>
  <si>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</si>
  <si>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</si>
  <si>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</si>
  <si>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</si>
  <si>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</si>
  <si>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</si>
  <si>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</si>
  <si>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</si>
  <si>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</si>
  <si>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</si>
  <si>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</si>
  <si>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</si>
  <si>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</si>
  <si>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</si>
  <si>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</si>
  <si>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</si>
  <si>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</si>
  <si>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</si>
  <si>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</si>
  <si>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</si>
  <si>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</si>
  <si>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</si>
  <si>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</si>
  <si>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</si>
  <si>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</si>
  <si>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</si>
  <si>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</si>
  <si>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</si>
  <si>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</si>
  <si>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</si>
  <si>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</si>
  <si>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</si>
  <si>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</si>
  <si>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</si>
  <si>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</si>
  <si>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</si>
  <si>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</si>
  <si>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</si>
  <si>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</si>
  <si>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</si>
  <si>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</si>
  <si>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</si>
  <si>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</si>
  <si>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</si>
  <si>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</si>
  <si>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</si>
  <si>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</si>
  <si>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</si>
  <si>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</si>
  <si>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</si>
  <si>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</si>
  <si>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</si>
  <si>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</si>
  <si>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</si>
  <si>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</si>
  <si>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</si>
  <si>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</si>
  <si>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</si>
  <si>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</si>
  <si>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</si>
  <si>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</si>
  <si>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</si>
  <si>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</si>
  <si>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</si>
  <si>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</si>
  <si>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</si>
  <si>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</si>
  <si>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</si>
  <si>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</si>
  <si>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</si>
  <si>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</si>
  <si>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</si>
  <si>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</si>
  <si>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</si>
  <si>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</si>
  <si>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</si>
  <si>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</si>
  <si>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</si>
  <si>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</si>
  <si>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</si>
  <si>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</si>
  <si>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</si>
  <si>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</si>
  <si>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</si>
  <si>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</si>
  <si>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</si>
  <si>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</si>
  <si>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</si>
  <si>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</si>
  <si>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</si>
  <si>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</si>
  <si>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</si>
  <si>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</si>
  <si>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</si>
  <si>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</si>
  <si>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</si>
  <si>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</si>
  <si>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</si>
  <si>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</si>
  <si>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</si>
  <si>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</si>
  <si>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</si>
  <si>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</si>
  <si>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</si>
  <si>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</si>
  <si>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</si>
  <si>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</si>
  <si>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</si>
  <si>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</si>
  <si>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</si>
  <si>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</si>
  <si>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</si>
  <si>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</si>
  <si>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</si>
  <si>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</si>
  <si>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</si>
  <si>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</si>
  <si>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</si>
  <si>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</si>
  <si>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</si>
  <si>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</si>
  <si>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</si>
  <si>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</si>
  <si>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</si>
  <si>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</si>
  <si>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</si>
  <si>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</si>
  <si>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</si>
  <si>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</si>
  <si>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</si>
  <si>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</si>
  <si>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</si>
  <si>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</si>
  <si>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</si>
  <si>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</si>
  <si>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</si>
  <si>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</si>
  <si>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</si>
  <si>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</si>
  <si>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</si>
  <si>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</si>
  <si>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</si>
  <si>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</si>
  <si>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</si>
  <si>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</si>
  <si>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</si>
  <si>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</si>
  <si>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</si>
  <si>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</si>
  <si>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</si>
  <si>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</si>
  <si>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</si>
  <si>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</si>
  <si>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</si>
  <si>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</si>
  <si>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</si>
  <si>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</si>
  <si>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</si>
  <si>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</si>
  <si>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</si>
  <si>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</si>
  <si>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</si>
  <si>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</si>
  <si>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</si>
  <si>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</si>
  <si>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</si>
  <si>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</si>
  <si>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</si>
  <si>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</si>
  <si>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</si>
  <si>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</si>
  <si>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</si>
  <si>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</si>
  <si>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</si>
  <si>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</si>
  <si>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</si>
  <si>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</si>
  <si>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</si>
  <si>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</si>
  <si>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</si>
  <si>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</si>
  <si>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</si>
  <si>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</si>
  <si>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</si>
  <si>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</si>
  <si>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</si>
  <si>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</si>
  <si>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</si>
  <si>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</si>
  <si>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</si>
  <si>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</si>
  <si>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</si>
  <si>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</si>
  <si>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</si>
  <si>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</si>
  <si>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</si>
  <si>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</si>
  <si>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</si>
  <si>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</si>
  <si>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</si>
  <si>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</si>
  <si>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</si>
  <si>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</si>
  <si>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</si>
  <si>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</si>
  <si>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</si>
  <si>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</si>
  <si>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</si>
  <si>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</si>
  <si>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</si>
  <si>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</si>
  <si>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</si>
  <si>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</si>
  <si>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</si>
  <si>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</si>
  <si>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</si>
  <si>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</si>
  <si>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</si>
  <si>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</si>
  <si>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</si>
  <si>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</si>
  <si>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</si>
  <si>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</si>
  <si>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</si>
  <si>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</si>
  <si>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</si>
  <si>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</si>
  <si>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</si>
  <si>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</si>
  <si>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</si>
  <si>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</si>
  <si>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</si>
  <si>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</si>
  <si>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</si>
  <si>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</si>
  <si>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</si>
  <si>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</si>
  <si>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</si>
  <si>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</si>
  <si>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</si>
  <si>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</si>
  <si>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</si>
  <si>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</si>
  <si>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</si>
  <si>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</si>
  <si>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</si>
  <si>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</si>
  <si>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</si>
  <si>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</si>
  <si>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</si>
  <si>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</si>
  <si>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</si>
  <si>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</si>
  <si>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</si>
  <si>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</si>
  <si>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</si>
  <si>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</si>
  <si>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</si>
  <si>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</si>
  <si>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</si>
  <si>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</si>
  <si>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</si>
  <si>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</si>
  <si>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</si>
  <si>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</si>
  <si>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</si>
  <si>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</si>
  <si>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</si>
  <si>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</si>
  <si>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</si>
  <si>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</si>
  <si>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</si>
  <si>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</si>
  <si>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</si>
  <si>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</si>
  <si>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</si>
  <si>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</si>
  <si>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</si>
  <si>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</si>
  <si>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</si>
  <si>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</si>
  <si>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</si>
  <si>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</si>
  <si>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</si>
  <si>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</si>
  <si>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</si>
  <si>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</si>
  <si>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</si>
  <si>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</si>
  <si>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</si>
  <si>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</si>
  <si>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</si>
  <si>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</si>
  <si>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</si>
  <si>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</si>
  <si>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</si>
  <si>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</si>
  <si>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</si>
  <si>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</si>
  <si>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</si>
  <si>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</si>
  <si>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</si>
  <si>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</si>
  <si>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</si>
  <si>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</si>
  <si>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</si>
  <si>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</si>
  <si>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</si>
  <si>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</si>
  <si>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</si>
  <si>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</si>
  <si>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</si>
  <si>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</si>
  <si>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</si>
  <si>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</si>
  <si>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</si>
  <si>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</si>
  <si>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</si>
  <si>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</si>
  <si>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</si>
  <si>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</si>
  <si>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</si>
  <si>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</si>
  <si>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</si>
  <si>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</si>
  <si>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</si>
  <si>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</si>
  <si>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</si>
  <si>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</si>
  <si>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</si>
  <si>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</si>
  <si>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</si>
  <si>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</si>
  <si>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</si>
  <si>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</si>
  <si>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</si>
  <si>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</si>
  <si>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</si>
  <si>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</si>
  <si>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</si>
  <si>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</si>
  <si>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</si>
  <si>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</si>
  <si>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</si>
  <si>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</si>
  <si>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</si>
  <si>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</si>
  <si>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</si>
  <si>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</si>
  <si>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</si>
  <si>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</si>
  <si>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</si>
  <si>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</si>
  <si>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</si>
  <si>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</si>
  <si>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</si>
  <si>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</si>
  <si>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</si>
  <si>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</si>
  <si>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</si>
  <si>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</si>
  <si>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</si>
  <si>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</si>
  <si>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</si>
  <si>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</si>
  <si>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</si>
  <si>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</si>
  <si>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</si>
  <si>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</si>
  <si>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</si>
  <si>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</si>
  <si>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</si>
  <si>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</si>
  <si>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</si>
  <si>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</si>
  <si>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</si>
  <si>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</si>
  <si>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</si>
  <si>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</si>
  <si>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</si>
  <si>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</si>
  <si>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</si>
  <si>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</si>
  <si>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</si>
  <si>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</si>
  <si>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</si>
  <si>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</si>
  <si>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</si>
  <si>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</si>
  <si>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</si>
  <si>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</si>
  <si>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</si>
  <si>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</si>
  <si>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</si>
  <si>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</si>
  <si>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</si>
  <si>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</si>
  <si>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</si>
  <si>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</si>
  <si>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</si>
  <si>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</si>
  <si>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</si>
  <si>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</si>
  <si>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</si>
  <si>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</si>
  <si>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</si>
  <si>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</si>
  <si>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</si>
  <si>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</si>
  <si>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</si>
  <si>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</si>
  <si>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</si>
  <si>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</si>
  <si>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</si>
  <si>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</si>
  <si>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</si>
  <si>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</si>
  <si>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</si>
  <si>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</si>
  <si>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</si>
  <si>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</si>
  <si>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</si>
  <si>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</si>
  <si>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</si>
  <si>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</si>
  <si>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</si>
  <si>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</si>
  <si>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</si>
  <si>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</si>
  <si>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</si>
  <si>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</si>
  <si>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</si>
  <si>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</si>
  <si>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</si>
  <si>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</si>
  <si>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</si>
  <si>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</si>
  <si>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</si>
  <si>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</si>
  <si>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</si>
  <si>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</si>
  <si>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</si>
  <si>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</si>
  <si>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</si>
  <si>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</si>
  <si>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</si>
  <si>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</si>
  <si>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</si>
  <si>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</si>
  <si>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</si>
  <si>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</si>
  <si>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</si>
  <si>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</si>
  <si>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</si>
  <si>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</si>
  <si>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</si>
  <si>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</si>
  <si>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</si>
  <si>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</si>
  <si>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</si>
  <si>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</si>
  <si>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</si>
  <si>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</si>
  <si>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</si>
  <si>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</si>
  <si>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</si>
  <si>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</si>
  <si>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</si>
  <si>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</si>
  <si>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</si>
  <si>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</si>
  <si>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</si>
  <si>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</si>
  <si>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</si>
  <si>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</si>
  <si>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</si>
  <si>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</si>
  <si>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</si>
  <si>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</si>
  <si>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</si>
  <si>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</si>
  <si>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</si>
  <si>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</si>
  <si>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</si>
  <si>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</si>
  <si>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</si>
  <si>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</si>
  <si>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</si>
  <si>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</si>
  <si>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</si>
  <si>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</si>
  <si>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</si>
  <si>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</si>
  <si>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</si>
  <si>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</si>
  <si>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</si>
  <si>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</si>
  <si>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</si>
  <si>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</si>
  <si>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</si>
  <si>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</si>
  <si>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</si>
  <si>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</si>
  <si>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</si>
  <si>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</si>
  <si>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</si>
  <si>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</si>
  <si>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</si>
  <si>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</si>
  <si>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</si>
  <si>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</si>
  <si>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</si>
  <si>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</si>
  <si>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</si>
  <si>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</si>
  <si>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</si>
  <si>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</si>
  <si>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</si>
  <si>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</si>
  <si>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</si>
  <si>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</si>
  <si>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</si>
  <si>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</si>
  <si>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</si>
  <si>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</si>
  <si>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</si>
  <si>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</si>
  <si>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</si>
  <si>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</si>
  <si>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</si>
  <si>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</si>
  <si>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</si>
  <si>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</si>
  <si>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</si>
  <si>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</si>
  <si>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</si>
  <si>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</si>
  <si>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</si>
  <si>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</si>
  <si>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</si>
  <si>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</si>
  <si>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</si>
  <si>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</si>
  <si>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</si>
  <si>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</si>
  <si>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</si>
  <si>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</si>
  <si>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</si>
  <si>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</si>
  <si>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</si>
  <si>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</si>
  <si>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</si>
  <si>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</si>
  <si>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</si>
  <si>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</si>
  <si>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</si>
  <si>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</si>
  <si>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</si>
  <si>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</si>
  <si>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</si>
  <si>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</si>
  <si>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</si>
  <si>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</si>
  <si>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</si>
  <si>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</si>
  <si>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</si>
  <si>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</si>
  <si>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</si>
  <si>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</si>
  <si>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</si>
  <si>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</si>
  <si>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</si>
  <si>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</si>
  <si>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</si>
  <si>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</si>
  <si>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</si>
  <si>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</si>
  <si>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</si>
  <si>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</si>
  <si>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</si>
  <si>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</si>
  <si>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</si>
  <si>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</si>
  <si>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</si>
  <si>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</si>
  <si>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</si>
  <si>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</si>
  <si>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</si>
  <si>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</si>
  <si>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</si>
  <si>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</si>
  <si>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</si>
  <si>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</si>
  <si>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</si>
  <si>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</si>
  <si>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</si>
  <si>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</si>
  <si>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</si>
  <si>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</si>
  <si>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</si>
  <si>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</si>
  <si>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</si>
  <si>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</si>
  <si>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</si>
  <si>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</si>
  <si>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</si>
  <si>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</si>
  <si>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</si>
  <si>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</si>
  <si>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</si>
  <si>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</si>
  <si>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</si>
  <si>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</si>
  <si>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</si>
  <si>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</si>
  <si>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</si>
  <si>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</si>
  <si>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</si>
  <si>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</si>
  <si>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</si>
  <si>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</si>
  <si>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</si>
  <si>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</si>
  <si>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</si>
  <si>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</si>
  <si>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</si>
  <si>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</si>
  <si>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</si>
  <si>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</si>
  <si>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</si>
  <si>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</si>
  <si>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</si>
  <si>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</si>
  <si>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</si>
  <si>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</si>
  <si>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</si>
  <si>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</si>
  <si>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</si>
  <si>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</si>
  <si>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</si>
  <si>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</si>
  <si>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</si>
  <si>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</si>
  <si>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</si>
  <si>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</si>
  <si>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</si>
  <si>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</si>
  <si>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</si>
  <si>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</si>
  <si>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</si>
  <si>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</si>
  <si>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</si>
  <si>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</si>
  <si>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</si>
  <si>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</si>
  <si>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</si>
  <si>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</si>
  <si>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</si>
  <si>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</si>
  <si>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</si>
  <si>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</si>
  <si>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</si>
  <si>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</si>
  <si>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</si>
  <si>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</si>
  <si>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</si>
  <si>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</si>
  <si>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</si>
  <si>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</si>
  <si>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</si>
  <si>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</si>
  <si>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</si>
  <si>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</si>
  <si>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</si>
  <si>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</si>
  <si>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</si>
  <si>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</si>
  <si>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</si>
  <si>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</si>
  <si>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</si>
  <si>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</si>
  <si>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</si>
  <si>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</si>
  <si>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</si>
  <si>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</si>
  <si>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</si>
  <si>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</si>
  <si>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</si>
  <si>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</si>
  <si>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</si>
  <si>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</si>
  <si>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</si>
  <si>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</si>
  <si>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</si>
  <si>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</si>
  <si>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</si>
  <si>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</si>
  <si>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</si>
  <si>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</si>
  <si>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</si>
  <si>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</si>
  <si>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</si>
  <si>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</si>
  <si>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</si>
  <si>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</si>
  <si>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</si>
  <si>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</si>
  <si>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</si>
  <si>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</si>
  <si>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</si>
  <si>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</si>
  <si>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</si>
  <si>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</si>
  <si>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</si>
  <si>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</si>
  <si>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</si>
  <si>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</si>
  <si>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</si>
  <si>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</si>
  <si>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</si>
  <si>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</si>
  <si>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</si>
  <si>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</si>
  <si>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</si>
  <si>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</si>
  <si>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</si>
  <si>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</si>
  <si>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</si>
  <si>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</si>
  <si>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</si>
  <si>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</si>
  <si>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</si>
  <si>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</si>
  <si>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</si>
  <si>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</si>
  <si>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</si>
  <si>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</si>
  <si>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</si>
  <si>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</si>
  <si>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</si>
  <si>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</si>
  <si>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</si>
  <si>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</si>
  <si>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</si>
  <si>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</si>
  <si>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</si>
  <si>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</si>
  <si>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</si>
  <si>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</si>
  <si>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</si>
  <si>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</si>
  <si>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</si>
  <si>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</si>
  <si>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</si>
  <si>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</si>
  <si>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</si>
  <si>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</si>
  <si>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</si>
  <si>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</si>
  <si>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</si>
  <si>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</si>
  <si>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</si>
  <si>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</si>
  <si>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</si>
  <si>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</si>
  <si>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</si>
  <si>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</si>
  <si>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</si>
  <si>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</si>
  <si>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</si>
  <si>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</si>
  <si>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</si>
  <si>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</si>
  <si>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</si>
  <si>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</si>
  <si>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</si>
  <si>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</si>
  <si>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</si>
  <si>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</si>
  <si>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</si>
  <si>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</si>
  <si>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</si>
  <si>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</si>
  <si>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</si>
  <si>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</si>
  <si>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</si>
  <si>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</si>
  <si>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</si>
  <si>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</si>
  <si>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</si>
  <si>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</si>
  <si>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</si>
  <si>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</si>
  <si>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</si>
  <si>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</si>
  <si>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</si>
  <si>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</si>
  <si>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</si>
  <si>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</si>
  <si>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</si>
  <si>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</si>
  <si>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</si>
  <si>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</si>
  <si>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</si>
  <si>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</si>
  <si>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</si>
  <si>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</si>
  <si>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</si>
  <si>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</si>
  <si>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</si>
  <si>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</si>
  <si>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</si>
  <si>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</si>
  <si>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</si>
  <si>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</si>
  <si>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</si>
  <si>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</si>
  <si>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</si>
  <si>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</si>
  <si>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</si>
  <si>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</si>
  <si>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</si>
  <si>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</si>
  <si>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</si>
  <si>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</si>
  <si>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</si>
  <si>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</si>
  <si>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</si>
  <si>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</si>
  <si>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</si>
  <si>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</si>
  <si>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</si>
  <si>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</si>
  <si>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</si>
  <si>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</si>
  <si>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</si>
  <si>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</si>
  <si>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</si>
  <si>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</si>
  <si>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</si>
  <si>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</si>
  <si>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</si>
  <si>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</si>
  <si>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</si>
  <si>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</si>
  <si>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</si>
  <si>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</si>
  <si>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</si>
  <si>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</si>
  <si>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</si>
  <si>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</si>
  <si>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</si>
  <si>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</si>
  <si>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</si>
  <si>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</si>
  <si>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</si>
  <si>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</si>
  <si>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</si>
  <si>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</si>
  <si>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</si>
  <si>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</si>
  <si>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</si>
  <si>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</si>
  <si>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</si>
  <si>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</si>
  <si>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</si>
  <si>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</si>
  <si>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</si>
  <si>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</si>
  <si>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</si>
  <si>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</si>
  <si>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</si>
  <si>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</si>
  <si>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</si>
  <si>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</si>
  <si>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</si>
  <si>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</si>
  <si>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</si>
  <si>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</si>
  <si>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</si>
  <si>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</si>
  <si>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</si>
  <si>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</si>
  <si>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</si>
  <si>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</si>
  <si>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</si>
  <si>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</si>
  <si>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</si>
  <si>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</si>
  <si>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</si>
  <si>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</si>
  <si>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</si>
  <si>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</si>
  <si>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</si>
  <si>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</si>
  <si>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</si>
  <si>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</si>
  <si>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</si>
  <si>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</si>
  <si>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</si>
  <si>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</si>
  <si>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</si>
  <si>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</si>
  <si>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</si>
  <si>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</si>
  <si>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</si>
  <si>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</si>
  <si>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</si>
  <si>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</si>
  <si>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</si>
  <si>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</si>
  <si>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</si>
  <si>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</si>
  <si>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</si>
  <si>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</si>
  <si>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</si>
  <si>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</si>
  <si>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</si>
  <si>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</si>
  <si>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</si>
  <si>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</si>
  <si>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</si>
  <si>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</si>
  <si>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</si>
  <si>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</si>
  <si>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</si>
  <si>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</si>
  <si>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</si>
  <si>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</si>
  <si>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</si>
  <si>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</si>
  <si>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</si>
  <si>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</si>
  <si>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</si>
  <si>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</si>
  <si>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</si>
  <si>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</si>
  <si>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</si>
  <si>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</si>
  <si>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</si>
  <si>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</si>
  <si>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</si>
  <si>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</si>
  <si>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</si>
  <si>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</si>
  <si>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</si>
  <si>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</si>
  <si>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</si>
  <si>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</si>
  <si>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</si>
  <si>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</si>
  <si>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</si>
  <si>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</si>
  <si>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</si>
  <si>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</si>
  <si>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</si>
  <si>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</si>
  <si>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</si>
  <si>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</si>
  <si>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</si>
  <si>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</si>
  <si>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</si>
  <si>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</si>
  <si>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</si>
  <si>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</si>
  <si>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</si>
  <si>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</si>
  <si>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</si>
  <si>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</si>
  <si>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</si>
  <si>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</si>
  <si>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</si>
  <si>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</si>
  <si>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</si>
  <si>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</si>
  <si>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</si>
  <si>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</si>
  <si>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</si>
  <si>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</si>
  <si>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</si>
  <si>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</si>
  <si>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</si>
  <si>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</si>
  <si>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</si>
  <si>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</si>
  <si>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</si>
  <si>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</si>
  <si>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</si>
  <si>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</si>
  <si>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</si>
  <si>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</si>
  <si>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</si>
  <si>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</si>
  <si>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</si>
  <si>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No PCM</t>
  </si>
  <si>
    <t xml:space="preserve">at site TS </t>
  </si>
  <si>
    <t>PCM-20251026-00001918</t>
  </si>
  <si>
    <t xml:space="preserve">ETA 30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</si>
  <si>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</si>
  <si>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</si>
  <si>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</si>
  <si>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</si>
  <si>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</si>
  <si>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</si>
  <si>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</si>
  <si>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</si>
  <si>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</si>
  <si>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</si>
  <si>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</si>
  <si>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</si>
  <si>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PCM-20251026-00001906</t>
  </si>
  <si>
    <t xml:space="preserve">SCECO failure and no parking to connect PG as the site is located near to haram, Team complaining issue to SCECO Company with O# 55200805 and waiting for response </t>
  </si>
  <si>
    <t>PCM-20251026-00000210</t>
  </si>
  <si>
    <t>5g cell down due to rectifier module faulty, rectifier module under repair arrangement</t>
  </si>
  <si>
    <t>PCM-20251026-00001624</t>
  </si>
  <si>
    <t xml:space="preserve">Major </t>
  </si>
  <si>
    <t xml:space="preserve">Sceco blackout in Tandaha / team at site connect PG </t>
  </si>
  <si>
    <t xml:space="preserve">Sceco blackout in Tandaha </t>
  </si>
  <si>
    <t>PCM-20251026-00001938</t>
  </si>
  <si>
    <t>EM team on the way ETA 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</si>
</sst>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5" totalsRowShown="0" headerRowDxfId="157" dataDxfId="156" headerRowBorderDxfId="154" tableBorderDxfId="155" totalsRowBorderDxfId="153">
  <autoFilter ref="A1:CJ21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2" totalsRowShown="0" headerRowDxfId="48" dataDxfId="47" headerRowBorderDxfId="45" tableBorderDxfId="46" totalsRowBorderDxfId="44">
  <autoFilter ref="A1:L21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6" totalsRowShown="0" headerRowDxfId="31" dataDxfId="30" headerRowBorderDxfId="28" tableBorderDxfId="29">
  <autoFilter ref="A1:L45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6" totalsRowShown="0" headerRowDxfId="15" dataDxfId="14" headerRowBorderDxfId="12" tableBorderDxfId="13">
  <autoFilter ref="A1:L12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293.81945416666713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13.324465740741289</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45956.767880092593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45956.767880092593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45956.767880092593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45956.767880092593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45956.767880092593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45956.767880092593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45956.767880092593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45956.767880092593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45956.767880092593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45956.767880092593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45956.767880092593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45956.767880092593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45956.767880092593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45956.767880092593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45956.767880092593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45956.767880092593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45956.767880092593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45956.767880092593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45956.767880092593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45956.767880092593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45956.767880092593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45956.767880092593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45956.767880092593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45956.767880092593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45956.767880092593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45956.767880092593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45956.767880092593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45956.767880092593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45956.767880092593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45956.767880092593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45956.767880092593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45956.767880092593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45956.767880092593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45956.767880092593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45956.767880092593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45956.767880092593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45956.767880092593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45956.767880092593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45956.767880092593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45956.767880092593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45956.767880092593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45956.767880092593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45956.767880092593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45956.767880092593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45956.767880092593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45956.767880092593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45956.767880092593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45956.767880092593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45956.767880092593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45956.767880092593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45956.767880092593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45956.767880092593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45956.767880092593</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45956.767880092593</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D6E41846-209F-45F9-92FD-7FF3ADF65153}"/>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5"/>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131.76804212963179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63" t="s">
        <v>26392</v>
      </c>
      <c r="E4" s="87" t="s">
        <v>38998</v>
      </c>
      <c r="F4" s="115"/>
      <c r="G4" s="116">
        <f ca="1">IFERROR(NOW()-F4,"-")</f>
        <v>45956.767880092593</v>
      </c>
      <c r="H4" s="115">
        <v>45956.677534722221</v>
      </c>
      <c r="I4" s="18" t="str">
        <f>IFERROR(VLOOKUP(D4,DB!A:F,6,0),"")</f>
        <v>Generator-SG</v>
      </c>
      <c r="J4" s="18" t="str">
        <f>IFERROR(VLOOKUP(D4,DB!A:G,7,0),"")</f>
        <v>Dead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39086</v>
      </c>
      <c r="B5" s="18" t="str">
        <f>IFERROR(VLOOKUP(D5,DB!A:K,11,0),"")</f>
        <v>R2</v>
      </c>
      <c r="C5" s="18">
        <v>3</v>
      </c>
      <c r="D5" s="18" t="s">
        <v>28427</v>
      </c>
      <c r="E5" s="114" t="s">
        <v>38998</v>
      </c>
      <c r="F5" s="115">
        <v>45956.735034722224</v>
      </c>
      <c r="G5" s="116">
        <f ca="1">IFERROR(NOW()-F5,"-")</f>
        <v>3.2845370369614102E-2</v>
      </c>
      <c r="H5" s="115">
        <v>45956.714895833335</v>
      </c>
      <c r="I5" s="18" t="str">
        <f>IFERROR(VLOOKUP(D5,DB!A:F,6,0),"")</f>
        <v>Power Cube</v>
      </c>
      <c r="J5" s="18" t="str">
        <f>IFERROR(VLOOKUP(D5,DB!A:G,7,0),"")</f>
        <v>In progress+No BB Design</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45956.767880092593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45956.767880092593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45956.767880092593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45956.767880092593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45956.767880092593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45956.767880092593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45956.767880092593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45956.767880092593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45956.767880092593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45956.767880092593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45956.767880092593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45956.767880092593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45956.767880092593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45956.767880092593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45956.767880092593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45956.767880092593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45956.767880092593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45956.767880092593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45956.767880092593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45956.767880092593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45956.767880092593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45956.767880092593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45956.767880092593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45956.767880092593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45956.767880092593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45956.767880092593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45956.767880092593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45956.767880092593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45956.767880092593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45956.767880092593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45956.767880092593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45956.767880092593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45956.767880092593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45956.767880092593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45956.767880092593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45956.767880092593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45956.767880092593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45956.767880092593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45956.767880092593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45956.767880092593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45956.767880092593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45956.767880092593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45956.767880092593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45956.767880092593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45956.767880092593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45956.767880092593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45956.767880092593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45956.767880092593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45956.767880092593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45956.767880092593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45956.767880092593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45956.767880092593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45956.767880092593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45956.767880092593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45956.767880092593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45956.767880092593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45956.767880092593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45956.767880092593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45956.767880092593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45956.767880092593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45956.767880092593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45956.767880092593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45956.767880092593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45956.767880092593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45956.767880092593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61"/>
      <c r="B71" s="162" t="str">
        <f>IFERROR(VLOOKUP(D71,DB!A:K,11,0),"")</f>
        <v/>
      </c>
      <c r="C71" s="162"/>
      <c r="D71" s="162"/>
      <c r="E71" s="163"/>
      <c r="F71" s="164"/>
      <c r="G71" s="165">
        <f ca="1">IFERROR(NOW()-F71,"-")</f>
        <v>45956.767880092593</v>
      </c>
      <c r="H71" s="164"/>
      <c r="I71" s="162" t="str">
        <f>IFERROR(VLOOKUP(D71,DB!A:F,6,0),"")</f>
        <v/>
      </c>
      <c r="J71" s="162" t="str">
        <f>IFERROR(VLOOKUP(D71,DB!A:G,7,0),"")</f>
        <v/>
      </c>
      <c r="K71" s="166"/>
      <c r="L71" s="162" t="str">
        <f>IFERROR(VLOOKUP(D71,DB!A:I,9,0),"")</f>
        <v/>
      </c>
      <c r="M71" s="162"/>
      <c r="N71" s="162"/>
      <c r="O71" s="162"/>
      <c r="P71" s="162"/>
      <c r="Q71" s="162"/>
      <c r="R71" s="162"/>
      <c r="S71" s="162"/>
      <c r="T71" s="162"/>
      <c r="U71" s="162"/>
      <c r="V71" s="162"/>
      <c r="W71" s="162"/>
      <c r="X71" s="162"/>
      <c r="Y71" s="162"/>
      <c r="Z71" s="162"/>
      <c r="AA71" s="162"/>
      <c r="AB71" s="162"/>
      <c r="AC71" s="162"/>
      <c r="AD71" s="162"/>
      <c r="AE71" s="162"/>
      <c r="AF71" s="162"/>
      <c r="AG71" s="162"/>
      <c r="AH71" s="162"/>
      <c r="AI71" s="162"/>
      <c r="AJ71" s="162"/>
      <c r="AK71" s="162"/>
      <c r="AL71" s="162"/>
      <c r="AM71" s="162"/>
      <c r="AN71" s="162"/>
      <c r="AO71" s="162"/>
      <c r="AP71" s="162"/>
      <c r="AQ71" s="162"/>
      <c r="AR71" s="162"/>
      <c r="AS71" s="162"/>
      <c r="AT71" s="162"/>
      <c r="AU71" s="162"/>
      <c r="AV71" s="162"/>
      <c r="AW71" s="162"/>
      <c r="AX71" s="162"/>
      <c r="AY71" s="162"/>
      <c r="AZ71" s="162"/>
      <c r="BA71" s="162"/>
      <c r="BB71" s="162"/>
      <c r="BC71" s="162"/>
      <c r="BD71" s="162"/>
      <c r="BE71" s="162"/>
      <c r="BF71" s="162"/>
      <c r="BG71" s="162"/>
      <c r="BH71" s="162"/>
      <c r="BI71" s="162"/>
      <c r="BJ71" s="162"/>
      <c r="BK71" s="162"/>
      <c r="BL71" s="162"/>
      <c r="BM71" s="162"/>
      <c r="BN71" s="162"/>
      <c r="BO71" s="162"/>
      <c r="BP71" s="162"/>
      <c r="BQ71" s="162"/>
      <c r="BR71" s="162"/>
      <c r="BS71" s="162"/>
      <c r="BT71" s="162"/>
      <c r="BU71" s="162"/>
      <c r="BV71" s="162"/>
      <c r="BW71" s="162"/>
      <c r="BX71" s="162"/>
      <c r="BY71" s="162"/>
      <c r="BZ71" s="162"/>
      <c r="CA71" s="162"/>
      <c r="CB71" s="162"/>
      <c r="CC71" s="162"/>
      <c r="CD71" s="162"/>
      <c r="CE71" s="162"/>
      <c r="CF71" s="162"/>
      <c r="CG71" s="162"/>
      <c r="CH71" s="162"/>
      <c r="CI71" s="162"/>
      <c r="CJ71" s="167"/>
    </row>
    <row r="72" spans="1:88" ht="31.5" customHeight="1">
      <c r="A72" s="113"/>
      <c r="B72" s="18" t="str">
        <f>IFERROR(VLOOKUP(D72,DB!A:K,11,0),"")</f>
        <v/>
      </c>
      <c r="C72" s="18"/>
      <c r="D72" s="18"/>
      <c r="E72" s="114"/>
      <c r="F72" s="115"/>
      <c r="G72" s="116">
        <f ca="1">IFERROR(NOW()-F72,"-")</f>
        <v>45956.767880092593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45956.767880092593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45956.767880092593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45956.767880092593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45956.767880092593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45956.767880092593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45956.767880092593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45956.767880092593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45956.767880092593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45956.767880092593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45956.767880092593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45956.767880092593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45956.767880092593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45956.767880092593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45956.767880092593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45956.767880092593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45956.767880092593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45956.767880092593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45956.767880092593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45956.767880092593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45956.767880092593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45956.767880092593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45956.767880092593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45956.767880092593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45956.767880092593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45956.767880092593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45956.767880092593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45956.767880092593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45956.767880092593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45956.767880092593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45956.767880092593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45956.767880092593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45956.767880092593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45956.767880092593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45956.767880092593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45956.767880092593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45956.767880092593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45956.767880092593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45956.767880092593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45956.767880092593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45956.767880092593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45956.767880092593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45956.767880092593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45956.767880092593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45956.767880092593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45956.767880092593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45956.767880092593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45956.767880092593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45956.767880092593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45956.767880092593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45956.767880092593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45956.767880092593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45956.767880092593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45956.767880092593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45956.767880092593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45956.767880092593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45956.767880092593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45956.767880092593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45956.767880092593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45956.767880092593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45956.767880092593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45956.767880092593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45956.767880092593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45956.767880092593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45956.767880092593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45956.767880092593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45956.767880092593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45956.767880092593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45956.767880092593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45956.767880092593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45956.767880092593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45956.767880092593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45956.767880092593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45956.767880092593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45956.767880092593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45956.767880092593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45956.767880092593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45956.767880092593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45956.767880092593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45956.767880092593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45956.767880092593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45956.767880092593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45956.767880092593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45956.767880092593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45956.767880092593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45956.767880092593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45956.767880092593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45956.767880092593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45956.767880092593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45956.767880092593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45956.767880092593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45956.767880092593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45956.767880092593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45956.767880092593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45956.767880092593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45956.767880092593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45956.767880092593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45956.767880092593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45956.767880092593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45956.767880092593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45956.767880092593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45956.767880092593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45956.767880092593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45956.767880092593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45956.767880092593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45956.767880092593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45956.767880092593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45956.767880092593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45956.767880092593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45956.767880092593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45956.767880092593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45956.767880092593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45956.767880092593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45956.767880092593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45956.767880092593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45956.767880092593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45956.767880092593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45956.767880092593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45956.767880092593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45956.767880092593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45956.767880092593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45956.767880092593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45956.767880092593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45956.767880092593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45956.767880092593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45956.767880092593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45956.767880092593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45956.767880092593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45956.767880092593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45956.767880092593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45956.767880092593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45956.767880092593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45956.767880092593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45956.767880092593</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45956.767880092593</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45956.767880092593</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45956.767880092593</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45956.767880092593</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45956.767880092593</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45956.767880092593</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45956.767880092593</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45956.767880092593</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45956.767880092593</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61"/>
      <c r="B215" s="162" t="str">
        <f>IFERROR(VLOOKUP(D215,DB!A:K,11,0),"")</f>
        <v/>
      </c>
      <c r="C215" s="162"/>
      <c r="D215" s="162"/>
      <c r="E215" s="163"/>
      <c r="F215" s="164"/>
      <c r="G215" s="165">
        <f ca="1">IFERROR(NOW()-F215,"-")</f>
        <v>45956.767880092593</v>
      </c>
      <c r="H215" s="164"/>
      <c r="I215" s="162" t="str">
        <f>IFERROR(VLOOKUP(D215,DB!A:F,6,0),"")</f>
        <v/>
      </c>
      <c r="J215" s="162" t="str">
        <f>IFERROR(VLOOKUP(D215,DB!A:G,7,0),"")</f>
        <v/>
      </c>
      <c r="K215" s="166"/>
      <c r="L215" s="162" t="str">
        <f>IFERROR(VLOOKUP(D215,DB!A:I,9,0),"")</f>
        <v/>
      </c>
      <c r="M215" s="162"/>
      <c r="N215" s="162"/>
      <c r="O215" s="162"/>
      <c r="P215" s="162"/>
      <c r="Q215" s="162"/>
      <c r="R215" s="162"/>
      <c r="S215" s="162"/>
      <c r="T215" s="162"/>
      <c r="U215" s="162"/>
      <c r="V215" s="162"/>
      <c r="W215" s="162"/>
      <c r="X215" s="162"/>
      <c r="Y215" s="162"/>
      <c r="Z215" s="162"/>
      <c r="AA215" s="162"/>
      <c r="AB215" s="162"/>
      <c r="AC215" s="162"/>
      <c r="AD215" s="162"/>
      <c r="AE215" s="162"/>
      <c r="AF215" s="162"/>
      <c r="AG215" s="162"/>
      <c r="AH215" s="162"/>
      <c r="AI215" s="162"/>
      <c r="AJ215" s="162"/>
      <c r="AK215" s="162"/>
      <c r="AL215" s="162"/>
      <c r="AM215" s="162"/>
      <c r="AN215" s="162"/>
      <c r="AO215" s="162"/>
      <c r="AP215" s="162"/>
      <c r="AQ215" s="162"/>
      <c r="AR215" s="162"/>
      <c r="AS215" s="162"/>
      <c r="AT215" s="162"/>
      <c r="AU215" s="162"/>
      <c r="AV215" s="162"/>
      <c r="AW215" s="162"/>
      <c r="AX215" s="162"/>
      <c r="AY215" s="162"/>
      <c r="AZ215" s="162"/>
      <c r="BA215" s="162"/>
      <c r="BB215" s="162"/>
      <c r="BC215" s="162"/>
      <c r="BD215" s="162"/>
      <c r="BE215" s="162"/>
      <c r="BF215" s="162"/>
      <c r="BG215" s="162"/>
      <c r="BH215" s="162"/>
      <c r="BI215" s="162"/>
      <c r="BJ215" s="162"/>
      <c r="BK215" s="162"/>
      <c r="BL215" s="162"/>
      <c r="BM215" s="162"/>
      <c r="BN215" s="162"/>
      <c r="BO215" s="162"/>
      <c r="BP215" s="162"/>
      <c r="BQ215" s="162"/>
      <c r="BR215" s="162"/>
      <c r="BS215" s="162"/>
      <c r="BT215" s="162"/>
      <c r="BU215" s="162"/>
      <c r="BV215" s="162"/>
      <c r="BW215" s="162"/>
      <c r="BX215" s="162"/>
      <c r="BY215" s="162"/>
      <c r="BZ215" s="162"/>
      <c r="CA215" s="162"/>
      <c r="CB215" s="162"/>
      <c r="CC215" s="162"/>
      <c r="CD215" s="162"/>
      <c r="CE215" s="162"/>
      <c r="CF215" s="162"/>
      <c r="CG215" s="162"/>
      <c r="CH215" s="162"/>
      <c r="CI215" s="162"/>
      <c r="CJ215" s="167"/>
    </row>
  </sheetData>
  <dataValidations count="2">
    <dataValidation allowBlank="1" showInputMessage="1" showErrorMessage="1" sqref="E1" xr:uid="{4D935161-CDD3-4592-B877-3FB59C99E142}"/>
    <dataValidation type="list" allowBlank="1" showInputMessage="1" showErrorMessage="1" sqref="E3:E21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45956.767880092593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45956.767880092593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45956.767880092593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45956.767880092593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45956.767880092593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45956.767880092593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45956.767880092593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45956.767880092593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45956.767880092593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45956.767880092593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45956.767880092593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45956.767880092593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45956.767880092593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45956.767880092593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45956.767880092593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45956.767880092593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45956.767880092593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45956.767880092593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45956.767880092593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45956.767880092593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45956.767880092593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45956.767880092593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45956.767880092593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45956.767880092593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45956.767880092593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45956.767880092593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45956.767880092593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45956.767880092593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45956.767880092593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45956.767880092593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45956.767880092593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45956.767880092593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45956.767880092593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45956.767880092593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45956.767880092593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45956.767880092593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45956.767880092593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45956.767880092593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45956.767880092593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45956.767880092593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45956.767880092593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45956.767880092593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45956.767880092593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45956.767880092593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45956.767880092593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45956.767880092593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45956.767880092593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45956.767880092593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45956.767880092593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45956.767880092593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45956.767880092593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45956.767880092593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45956.767880092593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45956.767880092593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45956.767880092593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45956.767880092593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45956.767880092593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45956.767880092593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45956.767880092593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45956.767880092593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45956.767880092593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45956.767880092593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45956.767880092593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45956.767880092593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45956.767880092593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45956.767880092593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45956.767880092593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45956.767880092593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45956.767880092593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45956.767880092593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45956.767880092593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45956.767880092593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45956.767880092593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45956.767880092593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45956.767880092593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45956.767880092593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45956.767880092593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45956.767880092593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45956.767880092593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45956.767880092593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45956.767880092593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45956.767880092593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45956.767880092593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45956.767880092593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45956.767880092593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45956.767880092593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45956.767880092593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45956.767880092593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45956.767880092593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45956.767880092593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45956.767880092593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45956.767880092593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45956.767880092593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45956.767880092593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45956.767880092593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45956.767880092593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45956.767880092593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45956.767880092593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45956.767880092593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45956.767880092593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45956.767880092593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45956.767880092593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45956.767880092593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45956.767880092593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45956.767880092593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45956.767880092593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45956.767880092593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45956.767880092593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45956.767880092593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45956.767880092593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45956.767880092593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45956.767880092593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45956.767880092593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45956.767880092593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45956.767880092593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45956.767880092593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45956.767880092593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45956.767880092593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45956.767880092593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45956.767880092593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45956.767880092593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45956.767880092593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45956.767880092593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45956.767880092593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45956.767880092593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45956.767880092593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45956.767880092593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45956.767880092593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45956.767880092593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45956.767880092593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45956.767880092593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45956.767880092593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45956.767880092593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45956.767880092593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45956.767880092593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45956.767880092593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45956.767880092593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45956.767880092593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45956.767880092593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45956.767880092593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45956.767880092593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45956.767880092593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45956.767880092593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45956.767880092593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45956.767880092593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45956.767880092593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45956.767880092593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45956.767880092593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45956.767880092593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45956.767880092593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45956.767880092593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45956.767880092593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45956.767880092593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45956.767880092593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45956.767880092593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45956.767880092593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45956.767880092593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45956.767880092593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45956.767880092593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45956.767880092593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45956.767880092593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45956.767880092593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45956.767880092593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45956.767880092593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45956.767880092593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45956.767880092593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45956.767880092593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45956.767880092593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45956.767880092593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45956.767880092593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45956.767880092593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45956.767880092593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45956.767880092593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45956.767880092593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45956.767880092593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45956.767880092593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45956.767880092593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45956.767880092593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45956.767880092593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45956.767880092593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45956.767880092593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45956.767880092593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45956.767880092593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45956.767880092593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45956.767880092593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45956.767880092593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45956.767880092593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45956.767880092593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45956.767880092593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45956.767880092593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45956.767880092593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45956.767880092593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45956.767880092593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45956.767880092593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45956.767880092593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45956.767880092593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45956.767880092593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45956.767880092593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45956.767880092593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45956.767880092593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45956.767880092593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45956.767880092593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45956.767880092593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45956.767880092593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45956.767880092593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45956.767880092593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45956.767880092593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45956.767880092593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45956.767880092593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45956.767880092593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45956.767880092593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45956.767880092593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45956.767880092593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45956.767880092593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45956.767880092593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45956.767880092593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45956.767880092593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45956.767880092593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45956.767880092593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45956.767880092593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45956.767880092593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45956.767880092593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45956.767880092593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45956.767880092593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45956.767880092593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45956.767880092593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45956.767880092593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45956.767880092593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45956.767880092593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45956.767880092593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45956.767880092593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45956.767880092593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45956.767880092593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45956.767880092593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45956.767880092593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45956.767880092593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45956.767880092593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45956.767880092593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45956.767880092593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45956.767880092593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45956.767880092593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45956.767880092593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45956.767880092593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45956.767880092593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45956.767880092593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45956.767880092593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45956.767880092593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45956.767880092593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45956.767880092593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45956.767880092593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45956.767880092593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45956.767880092593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45956.767880092593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45956.767880092593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45956.767880092593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45956.767880092593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45956.767880092593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45956.767880092593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45956.767880092593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45956.767880092593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45956.767880092593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45956.767880092593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45956.767880092593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45956.767880092593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45956.767880092593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45956.767880092593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45956.767880092593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45956.767880092593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45956.767880092593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45956.767880092593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45956.767880092593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45956.767880092593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45956.767880092593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45956.767880092593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45956.767880092593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45956.767880092593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45956.767880092593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45956.767880092593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45956.767880092593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45956.767880092593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45956.767880092593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45956.767880092593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45956.767880092593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45956.767880092593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45956.767880092593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45956.767880092593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45956.767880092593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45956.767880092593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45956.767880092593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45956.767880092593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45956.767880092593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45956.767880092593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45956.767880092593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45956.767880092593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45956.767880092593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45956.767880092593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45956.767880092593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45956.767880092593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45956.767880092593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45956.767880092593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45956.767880092593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45956.767880092593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45956.767880092593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45956.767880092593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45956.767880092593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45956.767880092593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45956.767880092593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45956.767880092593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45956.767880092593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45956.767880092593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45956.767880092593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45956.767880092593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45956.767880092593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45956.767880092593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45956.767880092593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45956.767880092593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45956.767880092593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45956.767880092593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45956.767880092593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45956.767880092593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45956.767880092593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45956.767880092593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45956.767880092593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45956.767880092593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45956.767880092593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45956.767880092593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45956.767880092593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45956.767880092593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45956.767880092593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45956.767880092593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45956.767880092593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45956.767880092593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45956.767880092593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45956.767880092593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45956.767880092593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45956.767880092593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45956.767880092593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45956.767880092593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45956.767880092593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45956.767880092593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45956.767880092593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45956.767880092593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45956.767880092593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45956.767880092593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45956.767880092593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45956.767880092593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45956.767880092593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45956.767880092593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45956.767880092593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45956.767880092593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45956.767880092593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45956.767880092593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45956.767880092593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45956.767880092593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45956.767880092593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45956.767880092593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45956.767880092593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45956.767880092593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45956.767880092593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45956.767880092593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45956.767880092593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45956.767880092593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45956.767880092593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45956.767880092593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45956.767880092593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45956.767880092593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45956.767880092593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45956.767880092593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45956.767880092593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45956.767880092593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45956.767880092593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45956.767880092593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45956.767880092593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45956.767880092593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45956.767880092593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45956.767880092593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45956.767880092593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45956.767880092593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45956.767880092593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45956.767880092593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45956.767880092593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45956.767880092593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45956.767880092593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45956.767880092593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45956.767880092593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45956.767880092593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45956.767880092593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45956.767880092593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45956.767880092593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45956.767880092593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45956.767880092593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45956.767880092593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45956.767880092593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45956.767880092593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45956.767880092593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45956.767880092593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45956.767880092593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45956.767880092593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45956.767880092593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45956.767880092593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45956.767880092593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45956.767880092593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45956.767880092593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45956.767880092593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45956.767880092593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45956.767880092593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45956.767880092593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45956.767880092593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45956.767880092593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45956.767880092593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45956.767880092593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45956.767880092593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45956.767880092593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45956.767880092593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45956.767880092593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45956.767880092593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45956.767880092593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45956.767880092593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45956.767880092593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45956.767880092593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45956.767880092593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45956.767880092593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45956.767880092593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45956.767880092593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45956.767880092593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45956.767880092593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45956.767880092593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45956.767880092593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45956.767880092593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45956.767880092593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45956.767880092593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45956.767880092593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45956.767880092593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45956.767880092593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45956.767880092593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45956.767880092593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45956.767880092593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45956.767880092593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45956.767880092593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45956.767880092593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45956.767880092593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45956.767880092593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45956.767880092593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45956.767880092593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45956.767880092593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45956.767880092593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45956.767880092593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45956.767880092593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45956.767880092593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45956.767880092593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45956.767880092593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45956.767880092593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45956.767880092593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45956.767880092593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45956.767880092593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45956.767880092593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45956.767880092593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45956.767880092593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45956.767880092593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45956.767880092593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45956.767880092593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45956.767880092593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45956.767880092593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45956.767880092593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45956.767880092593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45956.767880092593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45956.767880092593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45956.767880092593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45956.767880092593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45956.767880092593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45956.767880092593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45956.767880092593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45956.767880092593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45956.767880092593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45956.767880092593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45956.767880092593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45956.767880092593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45956.767880092593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45956.767880092593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45956.767880092593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45956.767880092593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45956.767880092593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45956.767880092593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45956.767880092593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45956.767880092593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45956.767880092593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45956.767880092593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45956.767880092593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45956.767880092593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45956.767880092593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45956.767880092593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45956.767880092593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45956.767880092593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45956.767880092593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45956.767880092593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45956.767880092593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45956.767880092593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45956.767880092593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45956.767880092593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45956.767880092593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45956.767880092593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45956.767880092593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45956.767880092593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45956.767880092593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45956.767880092593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45956.767880092593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45956.767880092593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45956.767880092593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45956.767880092593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45956.767880092593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45956.767880092593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45956.767880092593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45956.767880092593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45956.767880092593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45956.767880092593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45956.767880092593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45956.767880092593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45956.767880092593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45956.767880092593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45956.767880092593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45956.767880092593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45956.767880092593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45956.767880092593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45956.767880092593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45956.767880092593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45956.767880092593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45956.767880092593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45956.767880092593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45956.767880092593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45956.767880092593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45956.767880092593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45956.767880092593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45956.767880092593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45956.767880092593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45956.767880092593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45956.767880092593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45956.767880092593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45956.767880092593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45956.767880092593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45956.767880092593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45956.767880092593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45956.767880092593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45956.767880092593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45956.767880092593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45956.767880092593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45956.767880092593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45956.767880092593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45956.767880092593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45956.767880092593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45956.767880092593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45956.767880092593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45956.767880092593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45956.767880092593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45956.767880092593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45956.767880092593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45956.767880092593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45956.767880092593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45956.767880092593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45956.767880092593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45956.767880092593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45956.767880092593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45956.767880092593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45956.767880092593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45956.767880092593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45956.767880092593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45956.767880092593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45956.767880092593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45956.767880092593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45956.767880092593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45956.767880092593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45956.767880092593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45956.767880092593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45956.767880092593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45956.767880092593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45956.767880092593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45956.767880092593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45956.767880092593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45956.767880092593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45956.767880092593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45956.767880092593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45956.767880092593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45956.767880092593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45956.767880092593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45956.767880092593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45956.767880092593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45956.767880092593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45956.767880092593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45956.767880092593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45956.767880092593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45956.767880092593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45956.767880092593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45956.767880092593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45956.767880092593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45956.767880092593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45956.767880092593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45956.767880092593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45956.767880092593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45956.767880092593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45956.767880092593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45956.767880092593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45956.767880092593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45956.767880092593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45956.767880092593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45956.767880092593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45956.767880092593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45956.767880092593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45956.767880092593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45956.767880092593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45956.767880092593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45956.767880092593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45956.767880092593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45956.767880092593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45956.767880092593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45956.767880092593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45956.767880092593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45956.767880092593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45956.767880092593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45956.767880092593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45956.767880092593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45956.767880092593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45956.767880092593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45956.767880092593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45956.767880092593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45956.767880092593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45956.767880092593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45956.767880092593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45956.767880092593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45956.767880092593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45956.767880092593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45956.767880092593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45956.767880092593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45956.767880092593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45956.767880092593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45956.767880092593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45956.767880092593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45956.767880092593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45956.767880092593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45956.767880092593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45956.767880092593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45956.767880092593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45956.767880092593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45956.767880092593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45956.767880092593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45956.767880092593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45956.767880092593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45956.767880092593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45956.767880092593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45956.767880092593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45956.767880092593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45956.767880092593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45956.767880092593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45956.767880092593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45956.767880092593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45956.767880092593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45956.767880092593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45956.767880092593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45956.767880092593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45956.767880092593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45956.767880092593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45956.767880092593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45956.767880092593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45956.767880092593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45956.767880092593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45956.767880092593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45956.767880092593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45956.767880092593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45956.767880092593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45956.767880092593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45956.767880092593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45956.767880092593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45956.767880092593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45956.767880092593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45956.767880092593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45956.767880092593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45956.767880092593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45956.767880092593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45956.767880092593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45956.767880092593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45956.767880092593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45956.767880092593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45956.767880092593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45956.767880092593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45956.767880092593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45956.767880092593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45956.767880092593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45956.767880092593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45956.767880092593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45956.767880092593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45956.767880092593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45956.767880092593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45956.767880092593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45956.767880092593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45956.767880092593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45956.767880092593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45956.767880092593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45956.767880092593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45956.767880092593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45956.767880092593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45956.767880092593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45956.767880092593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45956.767880092593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45956.767880092593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45956.767880092593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45956.767880092593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45956.767880092593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45956.767880092593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45956.767880092593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45956.767880092593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45956.767880092593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45956.767880092593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45956.767880092593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45956.767880092593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45956.767880092593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45956.767880092593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45956.767880092593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45956.767880092593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45956.767880092593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45956.767880092593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45956.767880092593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45956.767880092593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45956.767880092593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45956.767880092593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45956.767880092593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45956.767880092593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45956.767880092593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45956.767880092593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45956.767880092593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45956.767880092593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45956.767880092593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45956.767880092593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45956.767880092593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45956.767880092593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45956.767880092593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45956.767880092593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45956.767880092593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45956.767880092593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45956.767880092593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45956.767880092593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45956.767880092593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45956.767880092593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45956.767880092593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45956.767880092593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45956.767880092593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45956.767880092593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45956.767880092593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45956.767880092593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45956.767880092593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45956.767880092593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45956.767880092593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45956.767880092593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45956.767880092593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45956.767880092593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45956.767880092593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45956.767880092593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45956.767880092593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45956.767880092593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45956.767880092593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45956.767880092593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45956.767880092593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45956.767880092593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45956.767880092593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45956.767880092593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45956.767880092593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45956.767880092593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45956.767880092593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45956.767880092593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45956.767880092593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45956.767880092593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45956.767880092593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45956.767880092593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45956.767880092593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45956.767880092593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45956.767880092593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45956.767880092593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45956.767880092593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45956.767880092593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45956.767880092593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45956.767880092593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45956.767880092593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45956.767880092593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45956.767880092593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45956.767880092593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45956.767880092593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45956.767880092593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45956.767880092593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45956.767880092593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45956.767880092593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45956.767880092593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45956.767880092593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45956.767880092593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45956.767880092593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45956.767880092593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45956.767880092593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45956.767880092593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45956.767880092593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45956.767880092593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45956.767880092593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45956.767880092593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45956.767880092593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45956.767880092593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45956.767880092593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45956.767880092593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45956.767880092593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45956.767880092593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45956.767880092593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45956.767880092593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45956.767880092593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45956.767880092593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45956.767880092593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45956.767880092593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45956.767880092593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45956.767880092593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45956.767880092593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45956.767880092593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45956.767880092593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45956.767880092593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45956.767880092593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45956.767880092593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45956.767880092593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45956.767880092593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45956.767880092593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45956.767880092593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45956.767880092593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45956.767880092593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45956.767880092593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45956.767880092593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45956.767880092593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45956.767880092593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45956.767880092593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45956.767880092593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45956.767880092593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45956.767880092593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45956.767880092593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45956.767880092593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45956.767880092593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45956.767880092593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45956.767880092593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45956.767880092593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45956.767880092593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45956.767880092593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45956.767880092593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45956.767880092593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45956.767880092593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45956.767880092593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45956.767880092593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45956.767880092593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45956.767880092593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45956.767880092593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45956.767880092593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45956.767880092593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45956.767880092593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45956.767880092593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45956.767880092593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45956.767880092593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45956.767880092593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45956.767880092593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45956.767880092593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45956.767880092593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45956.767880092593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45956.767880092593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45956.767880092593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45956.767880092593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45956.767880092593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45956.767880092593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45956.767880092593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45956.767880092593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45956.767880092593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45956.767880092593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45956.767880092593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45956.767880092593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45956.767880092593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45956.767880092593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45956.767880092593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45956.767880092593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45956.767880092593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45956.767880092593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45956.767880092593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45956.767880092593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45956.767880092593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45956.767880092593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45956.767880092593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45956.767880092593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45956.767880092593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45956.767880092593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45956.767880092593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45956.767880092593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45956.767880092593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45956.767880092593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45956.767880092593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45956.767880092593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45956.767880092593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45956.767880092593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45956.767880092593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45956.767880092593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45956.767880092593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45956.767880092593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45956.767880092593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45956.767880092593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45956.767880092593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45956.767880092593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45956.767880092593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45956.767880092593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45956.767880092593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45956.767880092593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45956.767880092593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45956.767880092593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45956.767880092593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45956.767880092593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45956.767880092593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45956.767880092593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45956.767880092593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45956.767880092593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45956.767880092593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45956.767880092593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45956.767880092593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45956.767880092593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45956.767880092593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45956.767880092593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45956.767880092593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45956.767880092593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45956.767880092593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45956.767880092593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45956.767880092593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45956.767880092593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45956.767880092593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45956.767880092593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45956.767880092593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45956.767880092593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45956.767880092593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45956.767880092593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45956.767880092593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45956.767880092593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45956.767880092593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45956.767880092593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45956.767880092593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45956.767880092593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45956.767880092593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45956.767880092593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45956.767880092593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45956.767880092593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45956.767880092593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45956.767880092593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45956.767880092593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45956.767880092593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45956.767880092593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45956.767880092593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45956.767880092593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45956.767880092593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45956.767880092593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45956.767880092593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45956.767880092593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45956.767880092593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45956.767880092593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45956.767880092593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45956.767880092593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45956.767880092593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45956.767880092593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45956.767880092593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45956.767880092593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45956.767880092593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45956.767880092593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45956.767880092593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45956.767880092593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45956.767880092593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45956.767880092593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45956.767880092593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45956.767880092593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45956.767880092593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45956.767880092593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45956.767880092593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45956.767880092593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45956.767880092593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45956.767880092593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45956.767880092593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45956.767880092593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45956.767880092593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45956.767880092593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45956.767880092593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45956.767880092593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45956.767880092593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45956.767880092593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45956.767880092593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45956.767880092593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45956.767880092593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45956.767880092593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45956.767880092593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45956.767880092593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45956.767880092593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45956.767880092593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45956.767880092593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45956.767880092593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45956.767880092593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45956.767880092593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45956.767880092593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45956.767880092593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45956.767880092593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45956.767880092593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45956.767880092593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45956.767880092593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45956.767880092593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45956.767880092593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45956.767880092593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45956.767880092593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45956.767880092593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45956.767880092593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45956.767880092593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45956.767880092593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45956.767880092593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45956.767880092593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45956.767880092593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45956.767880092593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45956.767880092593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45956.767880092593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45956.767880092593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45956.767880092593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45956.767880092593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45956.767880092593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45956.767880092593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45956.767880092593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45956.767880092593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45956.767880092593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45956.767880092593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45956.767880092593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45956.767880092593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45956.767880092593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45956.767880092593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45956.767880092593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45956.767880092593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45956.767880092593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45956.767880092593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45956.767880092593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45956.767880092593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45956.767880092593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45956.767880092593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45956.767880092593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45956.767880092593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45956.767880092593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45956.767880092593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45956.767880092593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45956.767880092593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45956.767880092593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45956.767880092593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45956.767880092593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45956.767880092593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45956.767880092593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45956.767880092593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45956.767880092593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45956.767880092593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45956.767880092593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45956.767880092593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45956.767880092593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45956.767880092593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45956.767880092593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45956.767880092593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45956.767880092593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45956.767880092593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45956.767880092593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45956.767880092593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45956.767880092593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45956.767880092593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45956.767880092593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45956.767880092593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45956.767880092593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45956.767880092593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45956.767880092593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45956.767880092593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45956.767880092593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45956.767880092593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45956.767880092593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45956.767880092593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45956.767880092593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45956.767880092593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45956.767880092593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45956.767880092593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45956.767880092593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45956.767880092593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45956.767880092593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45956.767880092593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45956.767880092593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45956.767880092593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45956.767880092593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45956.767880092593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45956.767880092593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45956.767880092593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45956.767880092593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45956.767880092593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45956.767880092593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45956.767880092593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45956.767880092593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45956.767880092593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45956.767880092593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45956.767880092593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45956.767880092593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45956.767880092593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45956.767880092593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45956.767880092593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45956.767880092593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45956.767880092593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45956.767880092593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45956.767880092593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45956.767880092593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45956.767880092593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45956.767880092593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45956.767880092593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45956.767880092593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45956.767880092593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45956.767880092593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45956.767880092593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45956.767880092593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45956.767880092593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45956.767880092593</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2"/>
  <sheetViews>
    <sheetView tabSelected="1"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253.28716249999707</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3.1331578703684499</v>
      </c>
      <c r="H3" s="123">
        <v>45953.546631944446</v>
      </c>
      <c r="I3" s="99" t="str">
        <f>IFERROR(VLOOKUP(D3,DB!A:F,6,0),"")</f>
        <v>SCECO</v>
      </c>
      <c r="J3" s="99" t="str">
        <f>IFERROR(VLOOKUP(D3,DB!A:G,7,0),"")</f>
        <v>Dead</v>
      </c>
      <c r="K3" s="125" t="s">
        <v>39091</v>
      </c>
      <c r="L3" s="121" t="str">
        <f>IFERROR(VLOOKUP(D3,DB!A:I,9,0),"")</f>
        <v>Latis</v>
      </c>
    </row>
    <row r="4" spans="1:16" ht="15" customHeight="1">
      <c r="A4" s="119"/>
      <c r="B4" s="119" t="str">
        <f>IFERROR(VLOOKUP(D4,DB!A:K,11,0),"")</f>
        <v/>
      </c>
      <c r="C4" s="120"/>
      <c r="D4" s="94"/>
      <c r="E4" s="98"/>
      <c r="F4" s="123"/>
      <c r="G4" s="124">
        <f ca="1">IFERROR(NOW()-F4,"")</f>
        <v>45956.767880092593</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45956.767880092593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45956.767880092593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122"/>
      <c r="F7" s="123"/>
      <c r="G7" s="124">
        <f ca="1">IFERROR(NOW()-F7,"")</f>
        <v>45956.767880092593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45956.767880092593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45956.767880092593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45956.767880092593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45956.767880092593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45956.767880092593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45956.767880092593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45956.767880092593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45956.767880092593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45956.767880092593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45956.767880092593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45956.767880092593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45956.767880092593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45956.767880092593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45956.767880092593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45956.767880092593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45956.767880092593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45956.767880092593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45956.767880092593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45956.767880092593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45956.767880092593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45956.767880092593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45956.767880092593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45956.767880092593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45956.767880092593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45956.767880092593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45956.767880092593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45956.767880092593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45956.767880092593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45956.767880092593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45956.767880092593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45956.767880092593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45956.767880092593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45956.767880092593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45956.767880092593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45956.767880092593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45956.767880092593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45956.767880092593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45956.767880092593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45956.767880092593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45956.767880092593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45956.767880092593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45956.767880092593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45956.767880092593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45956.767880092593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45956.767880092593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45956.767880092593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45956.767880092593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45956.767880092593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45956.767880092593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45956.767880092593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45956.767880092593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45956.767880092593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45956.767880092593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45956.767880092593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45956.767880092593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45956.767880092593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45956.767880092593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45956.767880092593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45956.767880092593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45956.767880092593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45956.767880092593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45956.767880092593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45956.767880092593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45956.767880092593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45956.767880092593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45956.767880092593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45956.767880092593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45956.767880092593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45956.767880092593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45956.767880092593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45956.767880092593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45956.767880092593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45956.767880092593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45956.767880092593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45956.767880092593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45956.767880092593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45956.767880092593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45956.767880092593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45956.767880092593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45956.767880092593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45956.767880092593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45956.767880092593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45956.767880092593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45956.767880092593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45956.767880092593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45956.767880092593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45956.767880092593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45956.767880092593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45956.767880092593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45956.767880092593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45956.767880092593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45956.767880092593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45956.767880092593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45956.767880092593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45956.767880092593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45956.767880092593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45956.767880092593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45956.767880092593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45956.767880092593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45956.767880092593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45956.767880092593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45956.767880092593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45956.767880092593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45956.767880092593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45956.767880092593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45956.767880092593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45956.767880092593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45956.767880092593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45956.767880092593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45956.767880092593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45956.767880092593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45956.767880092593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45956.767880092593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45956.767880092593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45956.767880092593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45956.767880092593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45956.767880092593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45956.767880092593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45956.767880092593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45956.767880092593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45956.767880092593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45956.767880092593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45956.767880092593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45956.767880092593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45956.767880092593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45956.767880092593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45956.767880092593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45956.767880092593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45956.767880092593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45956.767880092593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45956.767880092593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45956.767880092593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45956.767880092593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45956.767880092593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45956.767880092593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45956.767880092593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45956.767880092593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45956.767880092593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45956.767880092593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45956.767880092593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45956.767880092593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45956.767880092593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45956.767880092593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45956.767880092593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45956.767880092593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45956.767880092593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45956.767880092593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45956.767880092593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45956.767880092593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45956.767880092593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45956.767880092593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45956.767880092593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45956.767880092593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45956.767880092593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45956.767880092593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45956.767880092593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45956.767880092593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45956.767880092593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45956.767880092593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45956.767880092593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45956.767880092593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45956.767880092593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45956.767880092593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45956.767880092593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45956.767880092593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45956.767880092593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45956.767880092593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45956.767880092593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45956.767880092593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45956.767880092593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45956.767880092593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45956.767880092593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45956.767880092593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45956.767880092593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45956.767880092593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45956.767880092593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45956.767880092593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45956.767880092593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45956.767880092593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45956.767880092593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45956.767880092593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45956.767880092593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45956.767880092593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45956.767880092593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45956.767880092593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45956.767880092593</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45956.767880092593</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45956.767880092593</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45956.767880092593</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45956.767880092593</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45956.767880092593</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45956.767880092593</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45956.767880092593</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45956.767880092593</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45956.767880092593</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45956.767880092593</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45956.767880092593</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45956.767880092593</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45956.767880092593</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45956.767880092593</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45956.767880092593</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45956.767880092593</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45956.767880092593</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45956.767880092593</v>
      </c>
      <c r="H211" s="123"/>
      <c r="I211" s="119" t="str">
        <f>IFERROR(VLOOKUP(D211,DB!A:F,6,0),"")</f>
        <v/>
      </c>
      <c r="J211" s="119" t="str">
        <f>IFERROR(VLOOKUP(D211,DB!A:G,7,0),"")</f>
        <v/>
      </c>
      <c r="K211" s="125"/>
      <c r="L211" s="121" t="str">
        <f>IFERROR(VLOOKUP(D211,DB!A:I,9,0),"")</f>
        <v/>
      </c>
    </row>
    <row r="212" spans="1:12" ht="15" customHeight="1">
      <c r="A212" s="126"/>
      <c r="B212" s="126" t="str">
        <f>IFERROR(VLOOKUP(D212,DB!A:K,11,0),"")</f>
        <v/>
      </c>
      <c r="C212" s="127"/>
      <c r="D212" s="128"/>
      <c r="E212" s="129"/>
      <c r="F212" s="130"/>
      <c r="G212" s="131">
        <f ca="1">IFERROR(NOW()-F212,"")</f>
        <v>45956.767880092593</v>
      </c>
      <c r="H212" s="130"/>
      <c r="I212" s="126" t="str">
        <f>IFERROR(VLOOKUP(D212,DB!A:F,6,0),"")</f>
        <v/>
      </c>
      <c r="J212" s="126" t="str">
        <f>IFERROR(VLOOKUP(D212,DB!A:G,7,0),"")</f>
        <v/>
      </c>
      <c r="K212" s="132"/>
      <c r="L212" s="128" t="str">
        <f>IFERROR(VLOOKUP(D212,DB!A:I,9,0),"")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K11" sqref="K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64.935819907404948</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30.579002777776623</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8.1067689814808546</v>
      </c>
      <c r="H4" s="153">
        <v>45948.661111111112</v>
      </c>
      <c r="I4" s="152" t="str">
        <f>IFERROR(VLOOKUP(D4,DB!A:F,6,0),"")</f>
        <v>SCECO</v>
      </c>
      <c r="J4" s="152" t="str">
        <f>IFERROR(VLOOKUP(D4,DB!A:G,7,0),"")</f>
        <v>Dead</v>
      </c>
      <c r="K4" s="152" t="s">
        <v>39097</v>
      </c>
      <c r="L4" s="152" t="str">
        <f>IFERROR(VLOOKUP(D4,DB!A:I,9,0),"")</f>
        <v>Latis</v>
      </c>
    </row>
    <row r="5" spans="1:13" ht="15">
      <c r="A5" s="152" t="s">
        <v>39098</v>
      </c>
      <c r="B5" s="152" t="str">
        <f>IFERROR(VLOOKUP(D5,DB!A:K,11,0),"")</f>
        <v>R5</v>
      </c>
      <c r="C5" s="152">
        <v>1</v>
      </c>
      <c r="D5" s="152" t="s">
        <v>13007</v>
      </c>
      <c r="E5" s="152" t="s">
        <v>38998</v>
      </c>
      <c r="F5" s="153">
        <v>45956.505960648145</v>
      </c>
      <c r="G5" s="154">
        <f ca="1">IFERROR(NOW()-F5,"")</f>
        <v>0.26191944444872206</v>
      </c>
      <c r="H5" s="153">
        <v>45956.07471064815</v>
      </c>
      <c r="I5" s="152" t="str">
        <f>IFERROR(VLOOKUP(D5,DB!A:F,6,0),"")</f>
        <v>SCECO</v>
      </c>
      <c r="J5" s="152" t="str">
        <f>IFERROR(VLOOKUP(D5,DB!A:G,7,0),"")</f>
        <v>No BB Design</v>
      </c>
      <c r="K5" s="152" t="s">
        <v>39099</v>
      </c>
      <c r="L5" s="152" t="str">
        <f>IFERROR(VLOOKUP(D5,DB!A:I,9,0),"")</f>
        <v>Latis</v>
      </c>
    </row>
    <row r="6" spans="1:13" ht="30.75">
      <c r="A6" s="152" t="s">
        <v>39100</v>
      </c>
      <c r="B6" s="152" t="str">
        <f>IFERROR(VLOOKUP(D6,DB!A:K,11,0),"")</f>
        <v>R5</v>
      </c>
      <c r="C6" s="152">
        <v>1</v>
      </c>
      <c r="D6" s="152" t="s">
        <v>31265</v>
      </c>
      <c r="E6" s="152" t="s">
        <v>39079</v>
      </c>
      <c r="F6" s="153">
        <v>45956.726053240738</v>
      </c>
      <c r="G6" s="154">
        <f ca="1">IFERROR(NOW()-F6,"")</f>
        <v>4.1826851855148561E-2</v>
      </c>
      <c r="H6" s="153">
        <v>45956.671886574077</v>
      </c>
      <c r="I6" s="152" t="str">
        <f>IFERROR(VLOOKUP(D6,DB!A:F,6,0),"")</f>
        <v>SCECO</v>
      </c>
      <c r="J6" s="152" t="str">
        <f>IFERROR(VLOOKUP(D6,DB!A:G,7,0),"")</f>
        <v>Vandalized</v>
      </c>
      <c r="K6" s="152" t="s">
        <v>39101</v>
      </c>
      <c r="L6" s="152" t="str">
        <f>IFERROR(VLOOKUP(D6,DB!A:I,9,0),"")</f>
        <v>Latis</v>
      </c>
    </row>
    <row r="7" spans="1:13" ht="15">
      <c r="A7" s="152"/>
      <c r="B7" s="152" t="str">
        <f>IFERROR(VLOOKUP(D7,DB!A:K,11,0),"")</f>
        <v/>
      </c>
      <c r="C7" s="152"/>
      <c r="D7" s="152"/>
      <c r="E7" s="152"/>
      <c r="F7" s="153"/>
      <c r="G7" s="154">
        <f ca="1">IFERROR(NOW()-F7,"")</f>
        <v>45956.767880092593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45956.767880092593</v>
      </c>
      <c r="H8" s="153"/>
      <c r="I8" s="152" t="str">
        <f>IFERROR(VLOOKUP(D8,DB!A:F,6,0),"")</f>
        <v/>
      </c>
      <c r="J8" s="152" t="str">
        <f>IFERROR(VLOOKUP(D8,DB!A:G,7,0),"")</f>
        <v/>
      </c>
      <c r="K8" s="152"/>
      <c r="L8" s="152" t="str">
        <f>IFERROR(VLOOKUP(D8,DB!A:I,9,0),"")</f>
        <v/>
      </c>
    </row>
    <row r="9" spans="1:13" ht="15">
      <c r="A9" s="169"/>
      <c r="B9" s="152" t="str">
        <f>IFERROR(VLOOKUP(D9,DB!A:K,11,0),"")</f>
        <v/>
      </c>
      <c r="C9" s="152"/>
      <c r="D9" s="152"/>
      <c r="E9" s="152"/>
      <c r="F9" s="153"/>
      <c r="G9" s="154">
        <f ca="1">IFERROR(NOW()-F9,"")</f>
        <v>45956.767880092593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45956.767880092593</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45956.767880092593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45956.767880092593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45956.767880092593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45956.767880092593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45956.767880092593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45956.767880092593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45956.767880092593</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45956.767880092593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45956.767880092593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45956.767880092593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45956.767880092593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45956.767880092593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45956.767880092593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45956.767880092593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45956.767880092593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45956.767880092593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45956.767880092593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45956.767880092593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45956.767880092593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45956.767880092593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45956.767880092593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45956.767880092593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45956.767880092593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45956.767880092593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45956.767880092593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45956.767880092593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45956.767880092593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45956.767880092593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45956.767880092593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45956.767880092593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45956.767880092593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45956.767880092593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45956.767880092593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45956.767880092593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45956.767880092593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45956.767880092593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45956.767880092593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45956.767880092593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45956.767880092593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45956.767880092593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45956.767880092593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45956.767880092593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45956.767880092593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45956.767880092593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45956.767880092593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45956.767880092593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45956.767880092593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45956.767880092593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45956.767880092593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45956.767880092593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45956.767880092593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45956.767880092593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45956.767880092593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45956.767880092593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45956.767880092593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45956.767880092593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45956.767880092593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45956.767880092593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45956.767880092593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45956.767880092593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45956.767880092593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45956.767880092593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45956.767880092593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45956.767880092593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45956.767880092593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45956.767880092593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45956.767880092593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45956.767880092593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45956.767880092593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45956.767880092593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45956.767880092593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45956.767880092593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45956.767880092593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45956.767880092593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45956.767880092593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45956.767880092593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45956.767880092593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45956.767880092593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45956.767880092593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45956.767880092593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45956.767880092593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45956.767880092593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45956.767880092593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45956.767880092593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45956.767880092593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45956.767880092593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45956.767880092593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45956.767880092593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45956.767880092593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45956.767880092593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45956.767880092593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45956.767880092593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45956.767880092593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45956.767880092593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45956.767880092593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45956.767880092593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45956.767880092593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45956.767880092593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45956.767880092593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45956.767880092593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45956.767880092593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45956.767880092593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45956.767880092593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45956.767880092593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45956.767880092593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45956.767880092593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45956.767880092593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45956.767880092593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45956.767880092593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45956.767880092593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45956.767880092593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45956.767880092593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45956.767880092593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45956.767880092593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45956.767880092593</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45956.767880092593</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45956.767880092593</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45956.767880092593</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45956.767880092593</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45956.767880092593</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45956.767880092593</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45956.767880092593</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45956.767880092593</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45956.767880092593</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45956.767880092593</v>
      </c>
      <c r="H135" s="153"/>
      <c r="I135" s="152" t="str">
        <f>IFERROR(VLOOKUP(D135,DB!A:F,6,0),"")</f>
        <v/>
      </c>
      <c r="J135" s="152" t="str">
        <f>IFERROR(VLOOKUP(D135,DB!A:G,7,0),"")</f>
        <v/>
      </c>
      <c r="K135" s="152"/>
      <c r="L135" s="152" t="str">
        <f>IFERROR(VLOOKUP(D135,DB!A:I,9,0),"")</f>
        <v/>
      </c>
    </row>
    <row r="136" spans="1:12" ht="15">
      <c r="A136" s="158"/>
      <c r="B136" s="158" t="str">
        <f>IFERROR(VLOOKUP(D136,DB!A:K,11,0),"")</f>
        <v/>
      </c>
      <c r="C136" s="158"/>
      <c r="D136" s="158"/>
      <c r="E136" s="158"/>
      <c r="F136" s="159"/>
      <c r="G136" s="160">
        <f ca="1">IFERROR(NOW()-F136,"")</f>
        <v>45956.767880092593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45956.767880092593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45956.767880092593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45956.767880092593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45956.767880092593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45956.767880092593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45956.767880092593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45956.767880092593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45956.767880092593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45956.767880092593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45956.767880092593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45956.767880092593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45956.767880092593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45956.767880092593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45956.767880092593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45956.767880092593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45956.767880092593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45956.767880092593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45956.767880092593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45956.767880092593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45956.767880092593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45956.767880092593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45956.767880092593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45956.767880092593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45956.767880092593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45956.767880092593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45956.767880092593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45956.767880092593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45956.767880092593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45956.767880092593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45956.767880092593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45956.767880092593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45956.767880092593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45956.767880092593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45956.767880092593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45956.767880092593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45956.767880092593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45956.767880092593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45956.767880092593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45956.767880092593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45956.767880092593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45956.767880092593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45956.767880092593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45956.767880092593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45956.767880092593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45956.767880092593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45956.767880092593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45956.767880092593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45956.767880092593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45956.767880092593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45956.767880092593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45956.767880092593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45956.767880092593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45956.767880092593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45956.767880092593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45956.767880092593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45956.767880092593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45956.767880092593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45956.767880092593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45956.767880092593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45956.767880092593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45956.767880092593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45956.767880092593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45956.767880092593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45956.767880092593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45956.767880092593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45956.767880092593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45956.767880092593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45956.767880092593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45956.767880092593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45956.767880092593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45956.767880092593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45956.767880092593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45956.767880092593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45956.767880092593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45956.767880092593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45956.767880092593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45956.767880092593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45956.767880092593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45956.767880092593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45956.767880092593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45956.767880092593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45956.767880092593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45956.767880092593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45956.767880092593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45956.767880092593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45956.767880092593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45956.767880092593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45956.767880092593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45956.767880092593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45956.767880092593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45956.767880092593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45956.767880092593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45956.767880092593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45956.767880092593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45956.767880092593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45956.767880092593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45956.767880092593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45956.767880092593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45956.767880092593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45956.767880092593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45956.767880092593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45956.767880092593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45956.767880092593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45956.767880092593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45956.767880092593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45956.767880092593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45956.767880092593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45956.767880092593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45956.767880092593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45956.767880092593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45956.767880092593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45956.767880092593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45956.767880092593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45956.767880092593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45956.767880092593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45956.767880092593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45956.767880092593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45956.767880092593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45956.767880092593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45956.767880092593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45956.767880092593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45956.767880092593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45956.767880092593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45956.767880092593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45956.767880092593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45956.767880092593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45956.767880092593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45956.767880092593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45956.767880092593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45956.767880092593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45956.767880092593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45956.767880092593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45956.767880092593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45956.767880092593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45956.767880092593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45956.767880092593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45956.767880092593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45956.767880092593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45956.767880092593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45956.767880092593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45956.767880092593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45956.767880092593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45956.767880092593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45956.767880092593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45956.767880092593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45956.767880092593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45956.767880092593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45956.767880092593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45956.767880092593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45956.767880092593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45956.767880092593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45956.767880092593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45956.767880092593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45956.767880092593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45956.767880092593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45956.767880092593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45956.767880092593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45956.767880092593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45956.767880092593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45956.767880092593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45956.767880092593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45956.767880092593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45956.767880092593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45956.767880092593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45956.767880092593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45956.767880092593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45956.767880092593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45956.767880092593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45956.767880092593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45956.767880092593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45956.767880092593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45956.767880092593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45956.767880092593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45956.767880092593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45956.767880092593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45956.767880092593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45956.767880092593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45956.767880092593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45956.767880092593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45956.767880092593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45956.767880092593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45956.767880092593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45956.767880092593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45956.767880092593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45956.767880092593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45956.767880092593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45956.767880092593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45956.767880092593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45956.767880092593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45956.767880092593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45956.767880092593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45956.767880092593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45956.767880092593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45956.767880092593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45956.767880092593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45956.767880092593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45956.767880092593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45956.767880092593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45956.767880092593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45956.767880092593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45956.767880092593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45956.767880092593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45956.767880092593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45956.767880092593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45956.767880092593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45956.767880092593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45956.767880092593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45956.767880092593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45956.767880092593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45956.767880092593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45956.767880092593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45956.767880092593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45956.767880092593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45956.767880092593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45956.767880092593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45956.767880092593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45956.767880092593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45956.767880092593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45956.767880092593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45956.767880092593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45956.767880092593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45956.767880092593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45956.767880092593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45956.767880092593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45956.767880092593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45956.767880092593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45956.767880092593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45956.767880092593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45956.767880092593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45956.767880092593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45956.767880092593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45956.767880092593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45956.767880092593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45956.767880092593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45956.767880092593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45956.767880092593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45956.767880092593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45956.767880092593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45956.767880092593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45956.767880092593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45956.767880092593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45956.767880092593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45956.767880092593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45956.767880092593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45956.767880092593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45956.767880092593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45956.767880092593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45956.767880092593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45956.767880092593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45956.767880092593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45956.767880092593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45956.767880092593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45956.767880092593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45956.767880092593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45956.767880092593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45956.767880092593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45956.767880092593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45956.767880092593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45956.767880092593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45956.767880092593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45956.767880092593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45956.767880092593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45956.767880092593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45956.767880092593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45956.767880092593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45956.767880092593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45956.767880092593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45956.767880092593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45956.767880092593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45956.767880092593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45956.767880092593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45956.767880092593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45956.767880092593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45956.767880092593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45956.767880092593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45956.767880092593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45956.767880092593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45956.767880092593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45956.767880092593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45956.767880092593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45956.767880092593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45956.767880092593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45956.767880092593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45956.767880092593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45956.767880092593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45956.767880092593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45956.767880092593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45956.767880092593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45956.767880092593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45956.767880092593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45956.767880092593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45956.767880092593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45956.767880092593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45956.767880092593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45956.767880092593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45956.767880092593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45956.767880092593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45956.767880092593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45956.767880092593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45956.767880092593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45956.767880092593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45956.767880092593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45956.767880092593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45956.767880092593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45956.767880092593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45956.767880092593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45956.767880092593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45956.767880092593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45956.767880092593</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45956.767880092593</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45956.767880092593</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45956.767880092593</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45956.767880092593</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45956.767880092593</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45956.767880092593</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45956.767880092593</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45956.767880092593</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45956.767880092593</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45956.767880092593</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45956.767880092593</v>
      </c>
      <c r="H456" s="159"/>
      <c r="I456" s="158" t="str">
        <f>IFERROR(VLOOKUP(D456,DB!A:F,6,0),"")</f>
        <v/>
      </c>
      <c r="J456" s="158" t="str">
        <f>IFERROR(VLOOKUP(D456,DB!A:G,7,0),"")</f>
        <v/>
      </c>
      <c r="K456" s="158"/>
      <c r="L456" s="158" t="str">
        <f>IFERROR(VLOOKUP(D456,DB!A:I,9,0),"")</f>
        <v/>
      </c>
    </row>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6" ht="15"/>
    <row r="567" ht="15"/>
    <row r="569" ht="15"/>
    <row r="570" ht="15"/>
    <row r="571" ht="15"/>
    <row r="572" ht="15"/>
    <row r="574" ht="15"/>
    <row r="575" ht="15"/>
    <row r="582" ht="15"/>
    <row r="583" ht="15"/>
    <row r="584" ht="15"/>
    <row r="585" ht="15"/>
    <row r="586" ht="15"/>
    <row r="587" ht="15"/>
    <row r="590" ht="15"/>
    <row r="591" ht="15"/>
    <row r="592" ht="15"/>
    <row r="593" ht="15"/>
    <row r="594" ht="15"/>
    <row r="595" ht="15"/>
    <row r="596" ht="15"/>
    <row r="597" ht="15"/>
    <row r="598" ht="15"/>
    <row r="599" ht="15"/>
    <row r="600" ht="15"/>
    <row r="601"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7" ht="15"/>
    <row r="658" ht="15"/>
    <row r="695" ht="15"/>
    <row r="696" ht="15"/>
    <row r="697" ht="15"/>
    <row r="698" ht="15"/>
    <row r="699" ht="15"/>
    <row r="700" ht="15"/>
    <row r="701" ht="15"/>
    <row r="702" ht="15"/>
    <row r="703" ht="15"/>
    <row r="704"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5" ht="15"/>
    <row r="786" ht="15"/>
    <row r="787" ht="15"/>
    <row r="789" ht="15"/>
    <row r="790"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3" ht="15"/>
    <row r="824" ht="15"/>
    <row r="994" ht="15"/>
    <row r="995" ht="15"/>
    <row r="996" ht="15"/>
    <row r="997" ht="15"/>
    <row r="998" ht="15"/>
    <row r="999" ht="15"/>
    <row r="1005" ht="15"/>
    <row r="1006" ht="15"/>
    <row r="1007" ht="15"/>
    <row r="1008" ht="15"/>
    <row r="1009" ht="15"/>
    <row r="1010" ht="15"/>
    <row r="1011"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2" ht="15"/>
    <row r="1063" ht="15"/>
    <row r="1069" ht="15"/>
    <row r="1070" ht="15"/>
    <row r="1072" ht="15"/>
    <row r="1073" ht="15"/>
    <row r="1074" ht="15"/>
    <row r="1075" ht="15"/>
    <row r="1076" ht="15"/>
    <row r="1077" ht="15"/>
    <row r="1078" ht="15"/>
    <row r="1080" ht="15"/>
    <row r="1081" ht="15"/>
    <row r="1082"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1" ht="15"/>
    <row r="1152" ht="15"/>
    <row r="1153" ht="15"/>
    <row r="1154" ht="15"/>
    <row r="1155" ht="15"/>
    <row r="1156" ht="15"/>
    <row r="1157" ht="15"/>
    <row r="1158" ht="15"/>
    <row r="1159" ht="15"/>
    <row r="1160" ht="15"/>
    <row r="1161" ht="15"/>
    <row r="1162" ht="15"/>
    <row r="1163" ht="15"/>
    <row r="1164" ht="15"/>
    <row r="1166" ht="15"/>
    <row r="1167" ht="15"/>
    <row r="1168" ht="15"/>
    <row r="1169" ht="15"/>
    <row r="1170" ht="15"/>
    <row r="1171" ht="15"/>
    <row r="1172" ht="15"/>
    <row r="1173" ht="15"/>
    <row r="1174" ht="15"/>
    <row r="1175" ht="15"/>
    <row r="1176" ht="15"/>
    <row r="1177"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200" ht="15"/>
    <row r="1201" ht="15"/>
    <row r="1202" ht="15"/>
    <row r="1203" ht="15"/>
    <row r="1204" ht="15"/>
    <row r="1205" ht="15"/>
    <row r="1206" ht="15"/>
    <row r="1207" ht="15"/>
    <row r="1208" ht="15"/>
    <row r="1209" ht="15"/>
    <row r="1217" ht="15"/>
    <row r="1218" ht="15"/>
    <row r="1221" ht="15"/>
    <row r="1222" ht="15"/>
    <row r="1223" ht="15"/>
    <row r="1224" ht="15"/>
    <row r="1225" ht="15"/>
    <row r="1226" ht="15"/>
    <row r="1227" ht="15"/>
    <row r="1228" ht="15"/>
    <row r="1231" ht="15"/>
    <row r="1232" ht="15"/>
    <row r="1233" ht="15"/>
    <row r="1234" ht="15"/>
    <row r="1235" ht="15"/>
    <row r="1236" ht="15"/>
    <row r="1237" ht="15"/>
    <row r="1238" ht="15"/>
    <row r="1239" ht="15"/>
    <row r="1240" ht="15"/>
    <row r="1241" ht="15"/>
    <row r="1242" ht="15"/>
    <row r="1244" ht="15"/>
    <row r="1245" ht="15"/>
    <row r="1246" ht="15"/>
    <row r="1249" ht="15"/>
    <row r="1251" ht="15"/>
    <row r="1253" ht="15"/>
    <row r="1256" ht="15"/>
    <row r="1257" ht="15"/>
    <row r="1258" ht="15"/>
    <row r="1260" ht="15"/>
    <row r="1262" ht="15"/>
    <row r="1263" ht="15"/>
    <row r="1264" ht="15"/>
    <row r="1265" ht="15"/>
    <row r="1266" ht="15"/>
    <row r="1268" ht="15"/>
    <row r="1269" ht="15"/>
    <row r="1270" ht="15"/>
    <row r="1271" ht="15"/>
    <row r="1273" ht="15"/>
    <row r="1275" ht="15"/>
    <row r="1276" ht="15"/>
    <row r="1278" ht="15"/>
    <row r="1279" ht="15"/>
    <row r="1280" ht="15"/>
    <row r="1281" ht="15"/>
    <row r="1283" ht="15"/>
    <row r="1285" ht="15"/>
    <row r="1286" ht="15"/>
    <row r="1287" ht="15"/>
    <row r="1288" ht="15"/>
    <row r="1290" ht="15"/>
    <row r="1291" ht="15"/>
    <row r="1292" ht="15"/>
    <row r="1293" ht="15"/>
    <row r="1294" ht="15"/>
    <row r="1295" ht="15"/>
    <row r="1296" ht="15"/>
    <row r="1299" ht="15"/>
    <row r="1301" ht="15"/>
    <row r="1302" ht="15"/>
    <row r="1303" ht="15"/>
    <row r="1304" ht="15"/>
    <row r="1305" ht="15"/>
    <row r="1306" ht="15"/>
    <row r="1307" ht="15"/>
  </sheetData>
  <dataValidations count="2">
    <dataValidation allowBlank="1" showInputMessage="1" showErrorMessage="1" sqref="E1" xr:uid="{920C6338-E771-4DAE-8C89-92A9093EA4DE}"/>
    <dataValidation type="list" allowBlank="1" showInputMessage="1" showErrorMessage="1" sqref="E2:E45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6"/>
  <sheetViews>
    <sheetView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39102</v>
      </c>
      <c r="B2" s="103" t="str">
        <f>IFERROR(VLOOKUP(D2,DB!A:K,11,0),"")</f>
        <v>R6</v>
      </c>
      <c r="C2" s="105">
        <v>1</v>
      </c>
      <c r="D2" s="103" t="s">
        <v>38564</v>
      </c>
      <c r="E2" s="106" t="s">
        <v>38998</v>
      </c>
      <c r="F2" s="107">
        <v>45956.104409722226</v>
      </c>
      <c r="G2" s="77">
        <f ca="1">IFERROR(NOW()-F2,"-")</f>
        <v>0.66347037036757683</v>
      </c>
      <c r="H2" s="107">
        <v>45956.092986111114</v>
      </c>
      <c r="I2" s="103" t="str">
        <f>IFERROR(VLOOKUP(D2,DB!A:F,6,0),"")</f>
        <v>Generator-SG</v>
      </c>
      <c r="J2" s="102" t="str">
        <f>IFERROR(VLOOKUP(D2,DB!A:G,7,0),"")</f>
        <v>Vandalized</v>
      </c>
      <c r="K2" s="108" t="s">
        <v>39103</v>
      </c>
      <c r="L2" s="109" t="str">
        <f>IFERROR(VLOOKUP(D2,DB!A:I,9,0),"")</f>
        <v>Latis</v>
      </c>
    </row>
    <row r="3" spans="1:16383" ht="31.5" customHeight="1">
      <c r="A3" s="104" t="s">
        <v>39104</v>
      </c>
      <c r="B3" s="103" t="str">
        <f>IFERROR(VLOOKUP(D3,DB!A:K,11,0),"")</f>
        <v>R6</v>
      </c>
      <c r="C3" s="105">
        <v>1</v>
      </c>
      <c r="D3" s="103" t="s">
        <v>34971</v>
      </c>
      <c r="E3" s="106" t="s">
        <v>39105</v>
      </c>
      <c r="F3" s="107">
        <v>45956.62903935185</v>
      </c>
      <c r="G3" s="77">
        <f ca="1">IFERROR(NOW()-F3,"-")</f>
        <v>0.13884074074303498</v>
      </c>
      <c r="H3" s="107">
        <v>45956.619884259257</v>
      </c>
      <c r="I3" s="103" t="str">
        <f>IFERROR(VLOOKUP(D3,DB!A:F,6,0),"")</f>
        <v>Generator-SG</v>
      </c>
      <c r="J3" s="102" t="str">
        <f>IFERROR(VLOOKUP(D3,DB!A:G,7,0),"")</f>
        <v>Vandalized</v>
      </c>
      <c r="K3" s="108" t="s">
        <v>39106</v>
      </c>
      <c r="L3" s="109" t="str">
        <f>IFERROR(VLOOKUP(D3,DB!A:I,9,0),"")</f>
        <v>Latis</v>
      </c>
    </row>
    <row r="4" spans="1:16383" ht="31.5" customHeight="1">
      <c r="A4" s="104" t="s">
        <v>39104</v>
      </c>
      <c r="B4" s="103" t="str">
        <f>IFERROR(VLOOKUP(D4,DB!A:K,11,0),"")</f>
        <v>R6</v>
      </c>
      <c r="C4" s="105">
        <v>1</v>
      </c>
      <c r="D4" s="103" t="s">
        <v>35401</v>
      </c>
      <c r="E4" s="106" t="s">
        <v>39105</v>
      </c>
      <c r="F4" s="107">
        <v>45956.62903935185</v>
      </c>
      <c r="G4" s="77">
        <f ca="1">IFERROR(NOW()-F4,"-")</f>
        <v>0.13884074074303498</v>
      </c>
      <c r="H4" s="107">
        <v>45956.619884259257</v>
      </c>
      <c r="I4" s="103" t="str">
        <f>IFERROR(VLOOKUP(D4,DB!A:F,6,0),"")</f>
        <v>SCECO</v>
      </c>
      <c r="J4" s="102" t="str">
        <f>IFERROR(VLOOKUP(D4,DB!A:G,7,0),"")</f>
        <v>Dead</v>
      </c>
      <c r="K4" s="108" t="s">
        <v>39107</v>
      </c>
      <c r="L4" s="109" t="str">
        <f>IFERROR(VLOOKUP(D4,DB!A:I,9,0),"")</f>
        <v>Latis</v>
      </c>
    </row>
    <row r="5" spans="1:16383" ht="31.5" customHeight="1">
      <c r="A5" s="104" t="s">
        <v>39108</v>
      </c>
      <c r="B5" s="103" t="str">
        <f>IFERROR(VLOOKUP(D5,DB!A:K,11,0),"")</f>
        <v>R6</v>
      </c>
      <c r="C5" s="105">
        <v>1</v>
      </c>
      <c r="D5" s="103" t="s">
        <v>33915</v>
      </c>
      <c r="E5" s="106" t="s">
        <v>39105</v>
      </c>
      <c r="F5" s="107">
        <v>45956.743969907409</v>
      </c>
      <c r="G5" s="77">
        <f ca="1">IFERROR(NOW()-F5,"-")</f>
        <v>2.3910185183922295E-2</v>
      </c>
      <c r="H5" s="107">
        <v>45956.738159722219</v>
      </c>
      <c r="I5" s="103" t="str">
        <f>IFERROR(VLOOKUP(D5,DB!A:F,6,0),"")</f>
        <v>SCECO</v>
      </c>
      <c r="J5" s="102" t="str">
        <f>IFERROR(VLOOKUP(D5,DB!A:G,7,0),"")</f>
        <v>Vandalized+No BB Design</v>
      </c>
      <c r="K5" s="108" t="s">
        <v>39109</v>
      </c>
      <c r="L5" s="109" t="str">
        <f>IFERROR(VLOOKUP(D5,DB!A:I,9,0),"")</f>
        <v>Latis</v>
      </c>
    </row>
    <row r="6" spans="1:16383" ht="31.5" customHeight="1">
      <c r="A6" s="104"/>
      <c r="B6" s="103" t="str">
        <f>IFERROR(VLOOKUP(D6,DB!A:K,11,0),"")</f>
        <v/>
      </c>
      <c r="C6" s="105"/>
      <c r="D6" s="103"/>
      <c r="E6" s="106"/>
      <c r="F6" s="107"/>
      <c r="G6" s="77">
        <f ca="1">IFERROR(NOW()-F6,"-")</f>
        <v>45956.767880092593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45956.767880092593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45956.767880092593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45956.767880092593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45956.767880092593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45956.767880092593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45956.767880092593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45956.767880092593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45956.767880092593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45956.767880092593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45956.767880092593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45956.767880092593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45956.767880092593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45956.767880092593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45956.767880092593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45956.767880092593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45956.767880092593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45956.767880092593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45956.767880092593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45956.767880092593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45956.767880092593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45956.767880092593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45956.767880092593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45956.767880092593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45956.767880092593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45956.767880092593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45956.767880092593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45956.767880092593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45956.767880092593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45956.767880092593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45956.767880092593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45956.767880092593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45956.767880092593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45956.767880092593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45956.767880092593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45956.767880092593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45956.767880092593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45956.767880092593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45956.767880092593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45956.767880092593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45956.767880092593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45956.767880092593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45956.767880092593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45956.767880092593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45956.767880092593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45956.767880092593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45956.767880092593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45956.767880092593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45956.767880092593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45956.767880092593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45956.767880092593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45956.767880092593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45956.767880092593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45956.767880092593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45956.767880092593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45956.767880092593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45956.767880092593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45956.767880092593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45956.767880092593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45956.767880092593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45956.767880092593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45956.767880092593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45956.767880092593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45956.767880092593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45956.767880092593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45956.767880092593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45956.767880092593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45956.767880092593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45956.767880092593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45956.767880092593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45956.767880092593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45956.767880092593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45956.767880092593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45956.767880092593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45956.767880092593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45956.767880092593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45956.767880092593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45956.767880092593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45956.767880092593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45956.767880092593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45956.767880092593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45956.767880092593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45956.767880092593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45956.767880092593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45956.767880092593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45956.767880092593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45956.767880092593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45956.767880092593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45956.767880092593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45956.767880092593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45956.767880092593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45956.767880092593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45956.767880092593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45956.767880092593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45956.767880092593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45956.767880092593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45956.767880092593</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45956.767880092593</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45956.767880092593</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45956.767880092593</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45956.767880092593</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45956.767880092593</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45956.767880092593</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45956.767880092593</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45956.767880092593</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45956.767880092593</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45956.767880092593</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45956.767880092593</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45956.767880092593</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45956.767880092593</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45956.767880092593</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45956.767880092593</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45956.767880092593</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45956.767880092593</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45956.767880092593</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45956.767880092593</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45956.767880092593</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45956.767880092593</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45956.767880092593</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45956.767880092593</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45956.767880092593</v>
      </c>
      <c r="H126" s="107"/>
      <c r="I126" s="103" t="str">
        <f>IFERROR(VLOOKUP(D126,DB!A:F,6,0),"")</f>
        <v/>
      </c>
      <c r="J126" s="102" t="str">
        <f>IFERROR(VLOOKUP(D126,DB!A:G,7,0),"")</f>
        <v/>
      </c>
      <c r="K126" s="108"/>
      <c r="L126" s="109" t="str">
        <f>IFERROR(VLOOKUP(D126,DB!A:I,9,0),"")</f>
        <v/>
      </c>
    </row>
  </sheetData>
  <dataValidations count="2">
    <dataValidation allowBlank="1" showInputMessage="1" showErrorMessage="1" sqref="E1" xr:uid="{380493DB-286A-4683-AF55-C78F04945A49}"/>
    <dataValidation type="list" allowBlank="1" showInputMessage="1" showErrorMessage="1" sqref="E2:E12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2025-10-26T15:25:47Z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