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77" documentId="13_ncr:1_{F6CB121F-512D-4AA6-A0C1-0FB36C537598}" xr6:coauthVersionLast="47" xr6:coauthVersionMax="47" xr10:uidLastSave="{41970560-F8B3-457C-8AD5-D5054364E38D}"/>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5" i="6"/>
  <c r="B6" i="6"/>
  <c r="B7" i="6"/>
  <c r="B8" i="6"/>
  <c r="B9" i="6"/>
  <c r="B10" i="6"/>
  <c r="B11" i="6"/>
  <c r="B12" i="6"/>
  <c r="B13" i="6"/>
  <c r="B14" i="6"/>
  <c r="B15" i="6"/>
  <c r="B16" i="6"/>
  <c r="B17" i="6"/>
  <c r="B18" i="6"/>
  <c r="B19" i="6"/>
  <c r="B20" i="6"/>
  <c r="B21" i="6"/>
  <c r="B22" i="6"/>
  <c r="B23" i="6"/>
  <c r="G3" i="6"/>
  <c r="G4" i="6"/>
  <c r="G5" i="6"/>
  <c r="G6" i="6"/>
  <c r="G7" i="6"/>
  <c r="G8" i="6"/>
  <c r="G9" i="6"/>
  <c r="G10" i="6"/>
  <c r="G11" i="6"/>
  <c r="G12" i="6"/>
  <c r="G13" i="6"/>
  <c r="G14" i="6"/>
  <c r="G15" i="6"/>
  <c r="G16" i="6"/>
  <c r="G17" i="6"/>
  <c r="G18" i="6"/>
  <c r="G19" i="6"/>
  <c r="G20" i="6"/>
  <c r="G21" i="6"/>
  <c r="G22" i="6"/>
  <c r="G23" i="6"/>
  <c r="I3" i="6"/>
  <c r="I5" i="6"/>
  <c r="I6" i="6"/>
  <c r="I7" i="6"/>
  <c r="I8" i="6"/>
  <c r="I9" i="6"/>
  <c r="I10" i="6"/>
  <c r="I11" i="6"/>
  <c r="I12" i="6"/>
  <c r="I13" i="6"/>
  <c r="I14" i="6"/>
  <c r="I15" i="6"/>
  <c r="I16" i="6"/>
  <c r="I17" i="6"/>
  <c r="I18" i="6"/>
  <c r="I19" i="6"/>
  <c r="I20" i="6"/>
  <c r="I21" i="6"/>
  <c r="I22" i="6"/>
  <c r="I23" i="6"/>
  <c r="J3" i="6"/>
  <c r="J4" i="6"/>
  <c r="J5" i="6"/>
  <c r="J6" i="6"/>
  <c r="J7" i="6"/>
  <c r="J8" i="6"/>
  <c r="J9" i="6"/>
  <c r="J10" i="6"/>
  <c r="J11" i="6"/>
  <c r="J12" i="6"/>
  <c r="J13" i="6"/>
  <c r="J14" i="6"/>
  <c r="J15" i="6"/>
  <c r="J16" i="6"/>
  <c r="J17" i="6"/>
  <c r="J18" i="6"/>
  <c r="J19" i="6"/>
  <c r="J20" i="6"/>
  <c r="J21" i="6"/>
  <c r="J22" i="6"/>
  <c r="J23" i="6"/>
  <c r="L3" i="6"/>
  <c r="L5" i="6"/>
  <c r="L6" i="6"/>
  <c r="L7" i="6"/>
  <c r="L8" i="6"/>
  <c r="L9" i="6"/>
  <c r="L10" i="6"/>
  <c r="L11" i="6"/>
  <c r="L12" i="6"/>
  <c r="L13" i="6"/>
  <c r="L14" i="6"/>
  <c r="L15" i="6"/>
  <c r="L16" i="6"/>
  <c r="L17" i="6"/>
  <c r="L18" i="6"/>
  <c r="L19" i="6"/>
  <c r="L20" i="6"/>
  <c r="L21" i="6"/>
  <c r="L22" i="6"/>
  <c r="L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<sst xmlns="http://schemas.openxmlformats.org/spreadsheetml/2006/main" count="180309" uniqueCount="39132">
  <si>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</si>
  <si>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</si>
  <si>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</si>
  <si>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</si>
  <si>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</si>
  <si>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</si>
  <si>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</si>
  <si>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</si>
  <si>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</si>
  <si>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</si>
  <si>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</si>
  <si>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</si>
  <si>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</si>
  <si>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</si>
  <si>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</si>
  <si>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</si>
  <si>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</si>
  <si>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</si>
  <si>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</si>
  <si>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</si>
  <si>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</si>
  <si>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</si>
  <si>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</si>
  <si>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</si>
  <si>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</si>
  <si>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</si>
  <si>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</si>
  <si>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</si>
  <si>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</si>
  <si>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</si>
  <si>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</si>
  <si>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</si>
  <si>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</si>
  <si>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</si>
  <si>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</si>
  <si>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</si>
  <si>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</si>
  <si>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</si>
  <si>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</si>
  <si>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</si>
  <si>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</si>
  <si>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</si>
  <si>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</si>
  <si>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</si>
  <si>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</si>
  <si>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</si>
  <si>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</si>
  <si>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</si>
  <si>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</si>
  <si>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</si>
  <si>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</si>
  <si>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</si>
  <si>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</si>
  <si>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</si>
  <si>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</si>
  <si>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</si>
  <si>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</si>
  <si>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</si>
  <si>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</si>
  <si>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</si>
  <si>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</si>
  <si>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</si>
  <si>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</si>
  <si>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</si>
  <si>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</si>
  <si>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</si>
  <si>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</si>
  <si>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</si>
  <si>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</si>
  <si>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</si>
  <si>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</si>
  <si>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</si>
  <si>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</si>
  <si>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</si>
  <si>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</si>
  <si>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</si>
  <si>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</si>
  <si>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</si>
  <si>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</si>
  <si>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</si>
  <si>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</si>
  <si>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</si>
  <si>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</si>
  <si>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</si>
  <si>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</si>
  <si>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</si>
  <si>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</si>
  <si>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</si>
  <si>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</si>
  <si>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</si>
  <si>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</si>
  <si>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</si>
  <si>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</si>
  <si>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</si>
  <si>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</si>
  <si>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</si>
  <si>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</si>
  <si>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</si>
  <si>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</si>
  <si>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</si>
  <si>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</si>
  <si>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</si>
  <si>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</si>
  <si>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</si>
  <si>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</si>
  <si>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</si>
  <si>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</si>
  <si>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</si>
  <si>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</si>
  <si>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</si>
  <si>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</si>
  <si>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</si>
  <si>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</si>
  <si>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</si>
  <si>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</si>
  <si>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</si>
  <si>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</si>
  <si>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</si>
  <si>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</si>
  <si>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</si>
  <si>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</si>
  <si>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</si>
  <si>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</si>
  <si>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</si>
  <si>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</si>
  <si>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</si>
  <si>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</si>
  <si>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</si>
  <si>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</si>
  <si>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</si>
  <si>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</si>
  <si>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</si>
  <si>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</si>
  <si>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</si>
  <si>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</si>
  <si>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</si>
  <si>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</si>
  <si>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</si>
  <si>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</si>
  <si>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</si>
  <si>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</si>
  <si>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</si>
  <si>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</si>
  <si>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</si>
  <si>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</si>
  <si>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</si>
  <si>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</si>
  <si>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</si>
  <si>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</si>
  <si>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</si>
  <si>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</si>
  <si>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</si>
  <si>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</si>
  <si>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</si>
  <si>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</si>
  <si>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</si>
  <si>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</si>
  <si>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</si>
  <si>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</si>
  <si>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</si>
  <si>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</si>
  <si>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</si>
  <si>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</si>
  <si>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</si>
  <si>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</si>
  <si>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</si>
  <si>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</si>
  <si>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</si>
  <si>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</si>
  <si>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</si>
  <si>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</si>
  <si>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</si>
  <si>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</si>
  <si>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</si>
  <si>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</si>
  <si>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</si>
  <si>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</si>
  <si>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</si>
  <si>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</si>
  <si>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</si>
  <si>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</si>
  <si>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</si>
  <si>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</si>
  <si>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</si>
  <si>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</si>
  <si>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</si>
  <si>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</si>
  <si>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</si>
  <si>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</si>
  <si>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</si>
  <si>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</si>
  <si>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</si>
  <si>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</si>
  <si>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</si>
  <si>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</si>
  <si>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</si>
  <si>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</si>
  <si>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</si>
  <si>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</si>
  <si>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</si>
  <si>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</si>
  <si>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</si>
  <si>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</si>
  <si>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</si>
  <si>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</si>
  <si>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</si>
  <si>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</si>
  <si>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</si>
  <si>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</si>
  <si>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</si>
  <si>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</si>
  <si>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</si>
  <si>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</si>
  <si>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</si>
  <si>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</si>
  <si>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</si>
  <si>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</si>
  <si>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</si>
  <si>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</si>
  <si>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</si>
  <si>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</si>
  <si>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</si>
  <si>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</si>
  <si>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</si>
  <si>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</si>
  <si>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</si>
  <si>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</si>
  <si>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</si>
  <si>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</si>
  <si>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</si>
  <si>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</si>
  <si>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</si>
  <si>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</si>
  <si>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</si>
  <si>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</si>
  <si>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</si>
  <si>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</si>
  <si>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</si>
  <si>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</si>
  <si>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</si>
  <si>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</si>
  <si>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</si>
  <si>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</si>
  <si>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</si>
  <si>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</si>
  <si>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</si>
  <si>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</si>
  <si>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</si>
  <si>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</si>
  <si>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</si>
  <si>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</si>
  <si>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</si>
  <si>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</si>
  <si>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</si>
  <si>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</si>
  <si>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</si>
  <si>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</si>
  <si>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</si>
  <si>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</si>
  <si>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</si>
  <si>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</si>
  <si>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</si>
  <si>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</si>
  <si>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</si>
  <si>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</si>
  <si>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</si>
  <si>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</si>
  <si>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</si>
  <si>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</si>
  <si>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</si>
  <si>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</si>
  <si>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</si>
  <si>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</si>
  <si>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</si>
  <si>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</si>
  <si>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</si>
  <si>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</si>
  <si>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</si>
  <si>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</si>
  <si>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</si>
  <si>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</si>
  <si>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</si>
  <si>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</si>
  <si>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</si>
  <si>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</si>
  <si>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</si>
  <si>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</si>
  <si>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</si>
  <si>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</si>
  <si>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</si>
  <si>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</si>
  <si>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</si>
  <si>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</si>
  <si>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</si>
  <si>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</si>
  <si>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</si>
  <si>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</si>
  <si>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</si>
  <si>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</si>
  <si>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</si>
  <si>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</si>
  <si>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</si>
  <si>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</si>
  <si>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</si>
  <si>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</si>
  <si>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</si>
  <si>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</si>
  <si>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</si>
  <si>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</si>
  <si>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</si>
  <si>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</si>
  <si>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</si>
  <si>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</si>
  <si>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</si>
  <si>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</si>
  <si>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</si>
  <si>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</si>
  <si>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</si>
  <si>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</si>
  <si>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</si>
  <si>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</si>
  <si>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</si>
  <si>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</si>
  <si>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</si>
  <si>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</si>
  <si>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</si>
  <si>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</si>
  <si>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</si>
  <si>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</si>
  <si>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</si>
  <si>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</si>
  <si>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</si>
  <si>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</si>
  <si>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</si>
  <si>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</si>
  <si>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</si>
  <si>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</si>
  <si>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</si>
  <si>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</si>
  <si>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</si>
  <si>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</si>
  <si>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</si>
  <si>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</si>
  <si>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</si>
  <si>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</si>
  <si>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</si>
  <si>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</si>
  <si>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</si>
  <si>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</si>
  <si>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</si>
  <si>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</si>
  <si>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</si>
  <si>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</si>
  <si>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</si>
  <si>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</si>
  <si>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</si>
  <si>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</si>
  <si>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</si>
  <si>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</si>
  <si>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</si>
  <si>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</si>
  <si>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</si>
  <si>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</si>
  <si>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</si>
  <si>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</si>
  <si>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</si>
  <si>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</si>
  <si>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</si>
  <si>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</si>
  <si>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</si>
  <si>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</si>
  <si>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</si>
  <si>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</si>
  <si>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</si>
  <si>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</si>
  <si>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</si>
  <si>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</si>
  <si>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</si>
  <si>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</si>
  <si>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</si>
  <si>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</si>
  <si>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</si>
  <si>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</si>
  <si>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</si>
  <si>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</si>
  <si>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</si>
  <si>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</si>
  <si>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</si>
  <si>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</si>
  <si>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</si>
  <si>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</si>
  <si>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</si>
  <si>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</si>
  <si>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</si>
  <si>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</si>
  <si>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</si>
  <si>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</si>
  <si>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</si>
  <si>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</si>
  <si>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</si>
  <si>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</si>
  <si>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</si>
  <si>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</si>
  <si>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</si>
  <si>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</si>
  <si>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</si>
  <si>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</si>
  <si>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</si>
  <si>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</si>
  <si>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</si>
  <si>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</si>
  <si>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</si>
  <si>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</si>
  <si>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</si>
  <si>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</si>
  <si>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</si>
  <si>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</si>
  <si>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</si>
  <si>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</si>
  <si>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</si>
  <si>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</si>
  <si>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</si>
  <si>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</si>
  <si>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</si>
  <si>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</si>
  <si>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</si>
  <si>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</si>
  <si>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</si>
  <si>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</si>
  <si>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</si>
  <si>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</si>
  <si>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</si>
  <si>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</si>
  <si>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</si>
  <si>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</si>
  <si>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</si>
  <si>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</si>
  <si>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</si>
  <si>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</si>
  <si>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</si>
  <si>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</si>
  <si>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</si>
  <si>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</si>
  <si>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</si>
  <si>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</si>
  <si>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</si>
  <si>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</si>
  <si>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</si>
  <si>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</si>
  <si>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</si>
  <si>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</si>
  <si>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</si>
  <si>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</si>
  <si>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</si>
  <si>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</si>
  <si>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</si>
  <si>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</si>
  <si>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</si>
  <si>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</si>
  <si>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</si>
  <si>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</si>
  <si>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</si>
  <si>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</si>
  <si>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</si>
  <si>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</si>
  <si>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</si>
  <si>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</si>
  <si>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</si>
  <si>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</si>
  <si>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</si>
  <si>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</si>
  <si>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</si>
  <si>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</si>
  <si>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</si>
  <si>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</si>
  <si>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</si>
  <si>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</si>
  <si>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</si>
  <si>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</si>
  <si>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</si>
  <si>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</si>
  <si>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</si>
  <si>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</si>
  <si>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</si>
  <si>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</si>
  <si>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</si>
  <si>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</si>
  <si>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</si>
  <si>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</si>
  <si>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</si>
  <si>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</si>
  <si>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</si>
  <si>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</si>
  <si>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</si>
  <si>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</si>
  <si>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</si>
  <si>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</si>
  <si>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</si>
  <si>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</si>
  <si>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</si>
  <si>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</si>
  <si>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</si>
  <si>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</si>
  <si>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</si>
  <si>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</si>
  <si>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</si>
  <si>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</si>
  <si>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</si>
  <si>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</si>
  <si>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</si>
  <si>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</si>
  <si>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</si>
  <si>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</si>
  <si>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</si>
  <si>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</si>
  <si>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</si>
  <si>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</si>
  <si>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</si>
  <si>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</si>
  <si>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</si>
  <si>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</si>
  <si>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</si>
  <si>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</si>
  <si>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</si>
  <si>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</si>
  <si>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</si>
  <si>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</si>
  <si>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</si>
  <si>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</si>
  <si>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</si>
  <si>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</si>
  <si>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</si>
  <si>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</si>
  <si>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</si>
  <si>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</si>
  <si>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</si>
  <si>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</si>
  <si>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</si>
  <si>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</si>
  <si>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</si>
  <si>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</si>
  <si>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</si>
  <si>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</si>
  <si>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</si>
  <si>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</si>
  <si>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</si>
  <si>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</si>
  <si>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</si>
  <si>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</si>
  <si>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</si>
  <si>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</si>
  <si>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</si>
  <si>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</si>
  <si>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</si>
  <si>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</si>
  <si>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</si>
  <si>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</si>
  <si>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</si>
  <si>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</si>
  <si>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</si>
  <si>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</si>
  <si>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</si>
  <si>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</si>
  <si>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</si>
  <si>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</si>
  <si>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</si>
  <si>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</si>
  <si>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</si>
  <si>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</si>
  <si>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</si>
  <si>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</si>
  <si>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</si>
  <si>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</si>
  <si>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</si>
  <si>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</si>
  <si>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</si>
  <si>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</si>
  <si>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</si>
  <si>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</si>
  <si>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</si>
  <si>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</si>
  <si>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</si>
  <si>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</si>
  <si>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</si>
  <si>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</si>
  <si>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</si>
  <si>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</si>
  <si>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</si>
  <si>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</si>
  <si>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</si>
  <si>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</si>
  <si>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</si>
  <si>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</si>
  <si>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</si>
  <si>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</si>
  <si>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</si>
  <si>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</si>
  <si>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</si>
  <si>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</si>
  <si>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</si>
  <si>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</si>
  <si>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</si>
  <si>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</si>
  <si>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</si>
  <si>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</si>
  <si>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</si>
  <si>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</si>
  <si>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</si>
  <si>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</si>
  <si>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</si>
  <si>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</si>
  <si>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</si>
  <si>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</si>
  <si>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</si>
  <si>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</si>
  <si>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</si>
  <si>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</si>
  <si>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</si>
  <si>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</si>
  <si>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</si>
  <si>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</si>
  <si>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</si>
  <si>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</si>
  <si>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</si>
  <si>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</si>
  <si>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</si>
  <si>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</si>
  <si>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</si>
  <si>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</si>
  <si>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</si>
  <si>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</si>
  <si>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</si>
  <si>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</si>
  <si>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</si>
  <si>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</si>
  <si>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</si>
  <si>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</si>
  <si>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</si>
  <si>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</si>
  <si>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</si>
  <si>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</si>
  <si>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</si>
  <si>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</si>
  <si>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</si>
  <si>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</si>
  <si>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</si>
  <si>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</si>
  <si>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</si>
  <si>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</si>
  <si>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</si>
  <si>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</si>
  <si>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</si>
  <si>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</si>
  <si>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</si>
  <si>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</si>
  <si>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</si>
  <si>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</si>
  <si>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</si>
  <si>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</si>
  <si>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</si>
  <si>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</si>
  <si>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</si>
  <si>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</si>
  <si>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</si>
  <si>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</si>
  <si>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</si>
  <si>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</si>
  <si>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</si>
  <si>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</si>
  <si>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</si>
  <si>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</si>
  <si>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</si>
  <si>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</si>
  <si>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</si>
  <si>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</si>
  <si>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</si>
  <si>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</si>
  <si>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</si>
  <si>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</si>
  <si>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</si>
  <si>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</si>
  <si>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</si>
  <si>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</si>
  <si>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</si>
  <si>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</si>
  <si>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</si>
  <si>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</si>
  <si>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</si>
  <si>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</si>
  <si>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</si>
  <si>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</si>
  <si>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</si>
  <si>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</si>
  <si>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</si>
  <si>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</si>
  <si>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</si>
  <si>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</si>
  <si>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</si>
  <si>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</si>
  <si>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</si>
  <si>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</si>
  <si>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</si>
  <si>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</si>
  <si>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</si>
  <si>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</si>
  <si>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</si>
  <si>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</si>
  <si>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</si>
  <si>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</si>
  <si>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</si>
  <si>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</si>
  <si>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</si>
  <si>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</si>
  <si>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</si>
  <si>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</si>
  <si>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</si>
  <si>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</si>
  <si>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</si>
  <si>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</si>
  <si>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</si>
  <si>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</si>
  <si>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</si>
  <si>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</si>
  <si>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</si>
  <si>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</si>
  <si>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</si>
  <si>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</si>
  <si>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</si>
  <si>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</si>
  <si>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</si>
  <si>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</si>
  <si>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</si>
  <si>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</si>
  <si>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</si>
  <si>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</si>
  <si>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</si>
  <si>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</si>
  <si>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</si>
  <si>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</si>
  <si>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</si>
  <si>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</si>
  <si>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</si>
  <si>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</si>
  <si>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</si>
  <si>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</si>
  <si>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</si>
  <si>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</si>
  <si>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</si>
  <si>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</si>
  <si>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</si>
  <si>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</si>
  <si>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</si>
  <si>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</si>
  <si>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</si>
  <si>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</si>
  <si>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</si>
  <si>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</si>
  <si>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</si>
  <si>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</si>
  <si>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</si>
  <si>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</si>
  <si>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</si>
  <si>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</si>
  <si>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</si>
  <si>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</si>
  <si>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</si>
  <si>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</si>
  <si>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</si>
  <si>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</si>
  <si>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</si>
  <si>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</si>
  <si>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</si>
  <si>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</si>
  <si>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</si>
  <si>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</si>
  <si>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</si>
  <si>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</si>
  <si>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</si>
  <si>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</si>
  <si>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</si>
  <si>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</si>
  <si>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</si>
  <si>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</si>
  <si>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</si>
  <si>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</si>
  <si>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</si>
  <si>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</si>
  <si>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</si>
  <si>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</si>
  <si>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</si>
  <si>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</si>
  <si>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</si>
  <si>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</si>
  <si>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</si>
  <si>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</si>
  <si>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</si>
  <si>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</si>
  <si>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</si>
  <si>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</si>
  <si>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</si>
  <si>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</si>
  <si>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</si>
  <si>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</si>
  <si>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</si>
  <si>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</si>
  <si>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</si>
  <si>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</si>
  <si>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</si>
  <si>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</si>
  <si>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</si>
  <si>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</si>
  <si>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</si>
  <si>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</si>
  <si>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</si>
  <si>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</si>
  <si>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</si>
  <si>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</si>
  <si>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</si>
  <si>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</si>
  <si>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</si>
  <si>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</si>
  <si>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</si>
  <si>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</si>
  <si>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</si>
  <si>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</si>
  <si>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</si>
  <si>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</si>
  <si>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</si>
  <si>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</si>
  <si>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</si>
  <si>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</si>
  <si>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</si>
  <si>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</si>
  <si>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</si>
  <si>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</si>
  <si>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</si>
  <si>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</si>
  <si>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</si>
  <si>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</si>
  <si>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</si>
  <si>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</si>
  <si>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</si>
  <si>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</si>
  <si>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</si>
  <si>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</si>
  <si>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</si>
  <si>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</si>
  <si>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</si>
  <si>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</si>
  <si>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</si>
  <si>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</si>
  <si>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</si>
  <si>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</si>
  <si>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</si>
  <si>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</si>
  <si>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</si>
  <si>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</si>
  <si>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</si>
  <si>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</si>
  <si>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</si>
  <si>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</si>
  <si>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</si>
  <si>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</si>
  <si>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</si>
  <si>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</si>
  <si>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</si>
  <si>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</si>
  <si>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</si>
  <si>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</si>
  <si>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</si>
  <si>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</si>
  <si>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</si>
  <si>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</si>
  <si>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</si>
  <si>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</si>
  <si>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</si>
  <si>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</si>
  <si>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</si>
  <si>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</si>
  <si>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</si>
  <si>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</si>
  <si>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</si>
  <si>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</si>
  <si>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</si>
  <si>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</si>
  <si>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</si>
  <si>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</si>
  <si>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</si>
  <si>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</si>
  <si>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</si>
  <si>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</si>
  <si>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</si>
  <si>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</si>
  <si>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</si>
  <si>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</si>
  <si>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</si>
  <si>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</si>
  <si>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</si>
  <si>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</si>
  <si>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</si>
  <si>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</si>
  <si>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</si>
  <si>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</si>
  <si>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</si>
  <si>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</si>
  <si>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</si>
  <si>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</si>
  <si>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</si>
  <si>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</si>
  <si>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</si>
  <si>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</si>
  <si>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</si>
  <si>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</si>
  <si>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</si>
  <si>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</si>
  <si>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</si>
  <si>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</si>
  <si>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</si>
  <si>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</si>
  <si>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</si>
  <si>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</si>
  <si>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</si>
  <si>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</si>
  <si>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</si>
  <si>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</si>
  <si>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</si>
  <si>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</si>
  <si>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</si>
  <si>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</si>
  <si>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</si>
  <si>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</si>
  <si>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</si>
  <si>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</si>
  <si>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</si>
  <si>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</si>
  <si>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</si>
  <si>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</si>
  <si>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</si>
  <si>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</si>
  <si>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</si>
  <si>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</si>
  <si>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</si>
  <si>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</si>
  <si>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</si>
  <si>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</si>
  <si>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</si>
  <si>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</si>
  <si>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</si>
  <si>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</si>
  <si>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</si>
  <si>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</si>
  <si>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</si>
  <si>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</si>
  <si>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</si>
  <si>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</si>
  <si>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</si>
  <si>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</si>
  <si>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</si>
  <si>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</si>
  <si>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</si>
  <si>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</si>
  <si>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</si>
  <si>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</si>
  <si>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</si>
  <si>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</si>
  <si>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</si>
  <si>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</si>
  <si>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</si>
  <si>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</si>
  <si>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</si>
  <si>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</si>
  <si>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</si>
  <si>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</si>
  <si>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</si>
  <si>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</si>
  <si>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</si>
  <si>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</si>
  <si>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</si>
  <si>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</si>
  <si>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</si>
  <si>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</si>
  <si>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</si>
  <si>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</si>
  <si>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</si>
  <si>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</si>
  <si>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</si>
  <si>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</si>
  <si>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</si>
  <si>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</si>
  <si>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</si>
  <si>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</si>
  <si>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</si>
  <si>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</si>
  <si>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</si>
  <si>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</si>
  <si>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</si>
  <si>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</si>
  <si>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</si>
  <si>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</si>
  <si>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</si>
  <si>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</si>
  <si>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</si>
  <si>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</si>
  <si>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</si>
  <si>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</si>
  <si>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</si>
  <si>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</si>
  <si>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</si>
  <si>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</si>
  <si>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</si>
  <si>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</si>
  <si>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</si>
  <si>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</si>
  <si>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</si>
  <si>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</si>
  <si>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</si>
  <si>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</si>
  <si>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</si>
  <si>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</si>
  <si>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</si>
  <si>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</si>
  <si>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</si>
  <si>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</si>
  <si>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</si>
  <si>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</si>
  <si>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</si>
  <si>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</si>
  <si>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</si>
  <si>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</si>
  <si>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</si>
  <si>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</si>
  <si>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</si>
  <si>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</si>
  <si>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</si>
  <si>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</si>
  <si>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</si>
  <si>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</si>
  <si>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</si>
  <si>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</si>
  <si>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</si>
  <si>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</si>
  <si>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</si>
  <si>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</si>
  <si>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</si>
  <si>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</si>
  <si>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</si>
  <si>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</si>
  <si>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</si>
  <si>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</si>
  <si>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</si>
  <si>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</si>
  <si>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</si>
  <si>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</si>
  <si>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</si>
  <si>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</si>
  <si>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</si>
  <si>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</si>
  <si>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</si>
  <si>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</si>
  <si>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</si>
  <si>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</si>
  <si>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</si>
  <si>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</si>
  <si>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</si>
  <si>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</si>
  <si>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</si>
  <si>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</si>
  <si>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</si>
  <si>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</si>
  <si>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</si>
  <si>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</si>
  <si>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</si>
  <si>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</si>
  <si>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</si>
  <si>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</si>
  <si>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</si>
  <si>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</si>
  <si>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</si>
  <si>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</si>
  <si>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</si>
  <si>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</si>
  <si>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</si>
  <si>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</si>
  <si>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</si>
  <si>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</si>
  <si>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</si>
  <si>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</si>
  <si>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</si>
  <si>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</si>
  <si>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</si>
  <si>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</si>
  <si>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</si>
  <si>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</si>
  <si>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</si>
  <si>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</si>
  <si>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</si>
  <si>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</si>
  <si>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</si>
  <si>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</si>
  <si>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</si>
  <si>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</si>
  <si>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</si>
  <si>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</si>
  <si>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</si>
  <si>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</si>
  <si>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</si>
  <si>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</si>
  <si>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</si>
  <si>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</si>
  <si>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</si>
  <si>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</si>
  <si>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</si>
  <si>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</si>
  <si>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</si>
  <si>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</si>
  <si>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</si>
  <si>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</si>
  <si>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</si>
  <si>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</si>
  <si>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</si>
  <si>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</si>
  <si>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</si>
  <si>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</si>
  <si>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</si>
  <si>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</si>
  <si>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</si>
  <si>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</si>
  <si>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</si>
  <si>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</si>
  <si>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</si>
  <si>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</si>
  <si>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</si>
  <si>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</si>
  <si>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</si>
  <si>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</si>
  <si>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</si>
  <si>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</si>
  <si>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</si>
  <si>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</si>
  <si>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</si>
  <si>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</si>
  <si>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</si>
  <si>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</si>
  <si>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</si>
  <si>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</si>
  <si>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</si>
  <si>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</si>
  <si>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</si>
  <si>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</si>
  <si>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</si>
  <si>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</si>
  <si>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</si>
  <si>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</si>
  <si>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</si>
  <si>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</si>
  <si>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</si>
  <si>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</si>
  <si>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</si>
  <si>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</si>
  <si>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</si>
  <si>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</si>
  <si>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</si>
  <si>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</si>
  <si>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</si>
  <si>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</si>
  <si>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</si>
  <si>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</si>
  <si>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</si>
  <si>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</si>
  <si>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</si>
  <si>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</si>
  <si>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</si>
  <si>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</si>
  <si>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</si>
  <si>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</si>
  <si>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</si>
  <si>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</si>
  <si>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</si>
  <si>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</si>
  <si>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</si>
  <si>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</si>
  <si>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</si>
  <si>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</si>
  <si>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</si>
  <si>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</si>
  <si>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</si>
  <si>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</si>
  <si>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</si>
  <si>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</si>
  <si>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</si>
  <si>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</si>
  <si>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</si>
  <si>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</si>
  <si>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</si>
  <si>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</si>
  <si>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</si>
  <si>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</si>
  <si>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</si>
  <si>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</si>
  <si>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</si>
  <si>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</si>
  <si>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</si>
  <si>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</si>
  <si>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</si>
  <si>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</si>
  <si>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</si>
  <si>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</si>
  <si>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</si>
  <si>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</si>
  <si>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</si>
  <si>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</si>
  <si>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</si>
  <si>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</si>
  <si>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</si>
  <si>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</si>
  <si>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</si>
  <si>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</si>
  <si>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</si>
  <si>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</si>
  <si>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</si>
  <si>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</si>
  <si>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</si>
  <si>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</si>
  <si>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</si>
  <si>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</si>
  <si>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</si>
  <si>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</si>
  <si>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</si>
  <si>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</si>
  <si>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</si>
  <si>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</si>
  <si>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</si>
  <si>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</si>
  <si>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</si>
  <si>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</si>
  <si>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</si>
  <si>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</si>
  <si>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</si>
  <si>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</si>
  <si>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</si>
  <si>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</si>
  <si>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</si>
  <si>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</si>
  <si>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</si>
  <si>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</si>
  <si>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</si>
  <si>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</si>
  <si>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</si>
  <si>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</si>
  <si>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</si>
  <si>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</si>
  <si>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</si>
  <si>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</si>
  <si>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</si>
  <si>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</si>
  <si>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</si>
  <si>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</si>
  <si>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</si>
  <si>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</si>
  <si>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</si>
  <si>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</si>
  <si>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</si>
  <si>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</si>
  <si>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</si>
  <si>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</si>
  <si>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</si>
  <si>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</si>
  <si>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</si>
  <si>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</si>
  <si>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</si>
  <si>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</si>
  <si>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</si>
  <si>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</si>
  <si>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</si>
  <si>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</si>
  <si>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</si>
  <si>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</si>
  <si>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</si>
  <si>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</si>
  <si>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</si>
  <si>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</si>
  <si>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</si>
  <si>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</si>
  <si>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</si>
  <si>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</si>
  <si>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</si>
  <si>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</si>
  <si>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</si>
  <si>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</si>
  <si>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</si>
  <si>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</si>
  <si>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</si>
  <si>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</si>
  <si>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</si>
  <si>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</si>
  <si>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</si>
  <si>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</si>
  <si>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</si>
  <si>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</si>
  <si>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</si>
  <si>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</si>
  <si>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</si>
  <si>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</si>
  <si>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</si>
  <si>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</si>
  <si>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</si>
  <si>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</si>
  <si>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</si>
  <si>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</si>
  <si>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</si>
  <si>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</si>
  <si>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</si>
  <si>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</si>
  <si>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</si>
  <si>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</si>
  <si>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</si>
  <si>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</si>
  <si>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</si>
  <si>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</si>
  <si>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</si>
  <si>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</si>
  <si>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</si>
  <si>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</si>
  <si>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</si>
  <si>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</si>
  <si>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</si>
  <si>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</si>
  <si>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</si>
  <si>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</si>
  <si>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</si>
  <si>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</si>
  <si>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</si>
  <si>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</si>
  <si>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</si>
  <si>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</si>
  <si>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</si>
  <si>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</si>
  <si>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</si>
  <si>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</si>
  <si>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</si>
  <si>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</si>
  <si>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</si>
  <si>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</si>
  <si>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</si>
  <si>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</si>
  <si>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</si>
  <si>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</si>
  <si>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</si>
  <si>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</si>
  <si>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</si>
  <si>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</si>
  <si>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</si>
  <si>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</si>
  <si>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</si>
  <si>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</si>
  <si>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</si>
  <si>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</si>
  <si>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</si>
  <si>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</si>
  <si>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</si>
  <si>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</si>
  <si>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</si>
  <si>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</si>
  <si>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</si>
  <si>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</si>
  <si>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</si>
  <si>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</si>
  <si>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</si>
  <si>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</si>
  <si>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</si>
  <si>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</si>
  <si>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</si>
  <si>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</si>
  <si>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</si>
  <si>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</si>
  <si>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</si>
  <si>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</si>
  <si>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</si>
  <si>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</si>
  <si>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</si>
  <si>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</si>
  <si>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</si>
  <si>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</si>
  <si>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</si>
  <si>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</si>
  <si>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</si>
  <si>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</si>
  <si>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</si>
  <si>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</si>
  <si>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</si>
  <si>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</si>
  <si>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</si>
  <si>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</si>
  <si>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</si>
  <si>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</si>
  <si>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</si>
  <si>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</si>
  <si>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</si>
  <si>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</si>
  <si>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</si>
  <si>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</si>
  <si>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</si>
  <si>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</si>
  <si>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</si>
  <si>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</si>
  <si>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</si>
  <si>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</si>
  <si>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</si>
  <si>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</si>
  <si>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</si>
  <si>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</si>
  <si>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</si>
  <si>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</si>
  <si>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</si>
  <si>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</si>
  <si>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</si>
  <si>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</si>
  <si>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</si>
  <si>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</si>
  <si>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</si>
  <si>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</si>
  <si>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</si>
  <si>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</si>
  <si>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</si>
  <si>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</si>
  <si>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</si>
  <si>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</si>
  <si>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</si>
  <si>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</si>
  <si>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</si>
  <si>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</si>
  <si>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</si>
  <si>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</si>
  <si>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</si>
  <si>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</si>
  <si>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</si>
  <si>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</si>
  <si>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</si>
  <si>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</si>
  <si>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</si>
  <si>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</si>
  <si>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</si>
  <si>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</si>
  <si>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</si>
  <si>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</si>
  <si>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</si>
  <si>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</si>
  <si>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</si>
  <si>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</si>
  <si>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</si>
  <si>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</si>
  <si>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</si>
  <si>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</si>
  <si>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</si>
  <si>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</si>
  <si>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</si>
  <si>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</si>
  <si>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</si>
  <si>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</si>
  <si>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</si>
  <si>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</si>
  <si>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</si>
  <si>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</si>
  <si>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</si>
  <si>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</si>
  <si>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</si>
  <si>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</si>
  <si>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</si>
  <si>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</si>
  <si>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</si>
  <si>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</si>
  <si>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</si>
  <si>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</si>
  <si>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</si>
  <si>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</si>
  <si>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</si>
  <si>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</si>
  <si>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</si>
  <si>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</si>
  <si>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</si>
  <si>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</si>
  <si>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</si>
  <si>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</si>
  <si>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</si>
  <si>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</si>
  <si>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</si>
  <si>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</si>
  <si>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</si>
  <si>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</si>
  <si>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</si>
  <si>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</si>
  <si>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</si>
  <si>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</si>
  <si>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</si>
  <si>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</si>
  <si>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</si>
  <si>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</si>
  <si>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</si>
  <si>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</si>
  <si>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</si>
  <si>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</si>
  <si>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</si>
  <si>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</si>
  <si>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</si>
  <si>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</si>
  <si>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</si>
  <si>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</si>
  <si>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</si>
  <si>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</si>
  <si>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</si>
  <si>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</si>
  <si>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</si>
  <si>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</si>
  <si>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</si>
  <si>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</si>
  <si>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</si>
  <si>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</si>
  <si>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</si>
  <si>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</si>
  <si>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</si>
  <si>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</si>
  <si>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</si>
  <si>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</si>
  <si>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</si>
  <si>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</si>
  <si>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</si>
  <si>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</si>
  <si>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</si>
  <si>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</si>
  <si>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</si>
  <si>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</si>
  <si>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</si>
  <si>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</si>
  <si>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</si>
  <si>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</si>
  <si>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</si>
  <si>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</si>
  <si>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</si>
  <si>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</si>
  <si>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</si>
  <si>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</si>
  <si>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</si>
  <si>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</si>
  <si>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</si>
  <si>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</si>
  <si>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</si>
  <si>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</si>
  <si>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</si>
  <si>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</si>
  <si>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</si>
  <si>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</si>
  <si>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</si>
  <si>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</si>
  <si>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</si>
  <si>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</si>
  <si>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</si>
  <si>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</si>
  <si>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</si>
  <si>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</si>
  <si>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</si>
  <si>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</si>
  <si>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</si>
  <si>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</si>
  <si>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</si>
  <si>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</si>
  <si>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</si>
  <si>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</si>
  <si>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</si>
  <si>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</si>
  <si>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</si>
  <si>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</si>
  <si>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</si>
  <si>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</si>
  <si>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</si>
  <si>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</si>
  <si>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</si>
  <si>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</si>
  <si>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</si>
  <si>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</si>
  <si>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</si>
  <si>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</si>
  <si>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</si>
  <si>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</si>
  <si>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</si>
  <si>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</si>
  <si>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</si>
  <si>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</si>
  <si>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</si>
  <si>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</si>
  <si>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</si>
  <si>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</si>
  <si>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</si>
  <si>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</si>
  <si>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</si>
  <si>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</si>
  <si>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</si>
  <si>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</si>
  <si>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</si>
  <si>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</si>
  <si>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</si>
  <si>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</si>
  <si>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</si>
  <si>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</si>
  <si>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</si>
  <si>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</si>
  <si>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</si>
  <si>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</si>
  <si>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</si>
  <si>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</si>
  <si>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</si>
  <si>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</si>
  <si>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</si>
  <si>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</si>
  <si>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</si>
  <si>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</si>
  <si>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</si>
  <si>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</si>
  <si>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</si>
  <si>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</si>
  <si>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</si>
  <si>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</si>
  <si>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</si>
  <si>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</si>
  <si>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</si>
  <si>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</si>
  <si>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</si>
  <si>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</si>
  <si>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</si>
  <si>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</si>
  <si>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</si>
  <si>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</si>
  <si>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</si>
  <si>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</si>
  <si>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</si>
  <si>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</si>
  <si>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</si>
  <si>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</si>
  <si>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</si>
  <si>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</si>
  <si>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</si>
  <si>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</si>
  <si>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</si>
  <si>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</si>
  <si>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</si>
  <si>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</si>
  <si>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</si>
  <si>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</si>
  <si>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</si>
  <si>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</si>
  <si>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</si>
  <si>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</si>
  <si>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</si>
  <si>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</si>
  <si>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</si>
  <si>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</si>
  <si>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</si>
  <si>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</si>
  <si>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</si>
  <si>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</si>
  <si>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</si>
  <si>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</si>
  <si>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</si>
  <si>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</si>
  <si>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</si>
  <si>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</si>
  <si>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</si>
  <si>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</si>
  <si>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</si>
  <si>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</si>
  <si>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</si>
  <si>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</si>
  <si>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</si>
  <si>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</si>
  <si>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</si>
  <si>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</si>
  <si>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</si>
  <si>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</si>
  <si>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</si>
  <si>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</si>
  <si>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</si>
  <si>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</si>
  <si>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</si>
  <si>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</si>
  <si>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</si>
  <si>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</si>
  <si>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</si>
  <si>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</si>
  <si>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</si>
  <si>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</si>
  <si>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</si>
  <si>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</si>
  <si>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</si>
  <si>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</si>
  <si>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</si>
  <si>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</si>
  <si>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</si>
  <si>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</si>
  <si>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</si>
  <si>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</si>
  <si>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</si>
  <si>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</si>
  <si>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</si>
  <si>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</si>
  <si>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</si>
  <si>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</si>
  <si>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</si>
  <si>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</si>
  <si>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</si>
  <si>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</si>
  <si>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</si>
  <si>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</si>
  <si>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</si>
  <si>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</si>
  <si>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</si>
  <si>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</si>
  <si>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</si>
  <si>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</si>
  <si>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</si>
  <si>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</si>
  <si>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</si>
  <si>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</si>
  <si>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</si>
  <si>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</si>
  <si>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</si>
  <si>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</si>
  <si>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</si>
  <si>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</si>
  <si>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</si>
  <si>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</si>
  <si>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</si>
  <si>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</si>
  <si>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</si>
  <si>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</si>
  <si>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</si>
  <si>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</si>
  <si>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</si>
  <si>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</si>
  <si>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</si>
  <si>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</si>
  <si>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</si>
  <si>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</si>
  <si>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</si>
  <si>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</si>
  <si>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</si>
  <si>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</si>
  <si>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</si>
  <si>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</si>
  <si>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</si>
  <si>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</si>
  <si>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</si>
  <si>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</si>
  <si>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</si>
  <si>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</si>
  <si>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</si>
  <si>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</si>
  <si>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</si>
  <si>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</si>
  <si>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</si>
  <si>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</si>
  <si>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</si>
  <si>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</si>
  <si>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</si>
  <si>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</si>
  <si>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</si>
  <si>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</si>
  <si>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</si>
  <si>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</si>
  <si>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</si>
  <si>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</si>
  <si>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</si>
  <si>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</si>
  <si>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</si>
  <si>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</si>
  <si>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</si>
  <si>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</si>
  <si>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</si>
  <si>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</si>
  <si>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</si>
  <si>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</si>
  <si>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</si>
  <si>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</si>
  <si>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</si>
  <si>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</si>
  <si>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</si>
  <si>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</si>
  <si>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</si>
  <si>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</si>
  <si>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</si>
  <si>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</si>
  <si>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</si>
  <si>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</si>
  <si>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</si>
  <si>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</si>
  <si>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</si>
  <si>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</si>
  <si>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</si>
  <si>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</si>
  <si>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</si>
  <si>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</si>
  <si>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</si>
  <si>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</si>
  <si>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</si>
  <si>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</si>
  <si>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</si>
  <si>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</si>
  <si>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</si>
  <si>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</si>
  <si>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</si>
  <si>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</si>
  <si>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</si>
  <si>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</si>
  <si>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</si>
  <si>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</si>
  <si>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</si>
  <si>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</si>
  <si>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</si>
  <si>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</si>
  <si>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</si>
  <si>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</si>
  <si>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</si>
  <si>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</si>
  <si>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</si>
  <si>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</si>
  <si>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</si>
  <si>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</si>
  <si>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</si>
  <si>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</si>
  <si>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</si>
  <si>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</si>
  <si>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</si>
  <si>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</si>
  <si>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</si>
  <si>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</si>
  <si>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</si>
  <si>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</si>
  <si>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</si>
  <si>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</si>
  <si>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</si>
  <si>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</si>
  <si>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</si>
  <si>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</si>
  <si>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</si>
  <si>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</si>
  <si>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</si>
  <si>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</si>
  <si>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</si>
  <si>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</si>
  <si>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</si>
  <si>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</si>
  <si>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</si>
  <si>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</si>
  <si>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</si>
  <si>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</si>
  <si>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</si>
  <si>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</si>
  <si>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</si>
  <si>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</si>
  <si>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</si>
  <si>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</si>
  <si>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</si>
  <si>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</si>
  <si>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</si>
  <si>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</si>
  <si>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</si>
  <si>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</si>
  <si>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</si>
  <si>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</si>
  <si>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</si>
  <si>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</si>
  <si>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</si>
  <si>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</si>
  <si>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</si>
  <si>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</si>
  <si>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</si>
  <si>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</si>
  <si>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</si>
  <si>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</si>
  <si>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</si>
  <si>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</si>
  <si>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</si>
  <si>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</si>
  <si>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</si>
  <si>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</si>
  <si>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</si>
  <si>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</si>
  <si>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</si>
  <si>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</si>
  <si>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</si>
  <si>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</si>
  <si>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</si>
  <si>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</si>
  <si>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</si>
  <si>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</si>
  <si>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</si>
  <si>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</si>
  <si>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</si>
  <si>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</si>
  <si>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</si>
  <si>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</si>
  <si>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</si>
  <si>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</si>
  <si>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</si>
  <si>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</si>
  <si>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</si>
  <si>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</si>
  <si>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</si>
  <si>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</si>
  <si>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</si>
  <si>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</si>
  <si>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</si>
  <si>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</si>
  <si>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</si>
  <si>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</si>
  <si>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</si>
  <si>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</si>
  <si>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</si>
  <si>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</si>
  <si>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</si>
  <si>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</si>
  <si>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</si>
  <si>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</si>
  <si>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</si>
  <si>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</si>
  <si>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</si>
  <si>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</si>
  <si>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</si>
  <si>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</si>
  <si>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</si>
  <si>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</si>
  <si>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</si>
  <si>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</si>
  <si>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</si>
  <si>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</si>
  <si>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</si>
  <si>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</si>
  <si>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</si>
  <si>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</si>
  <si>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</si>
  <si>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</si>
  <si>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</si>
  <si>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</si>
  <si>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</si>
  <si>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</si>
  <si>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</si>
  <si>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</si>
  <si>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</si>
  <si>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</si>
  <si>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</si>
  <si>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</si>
  <si>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</si>
  <si>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</si>
  <si>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</si>
  <si>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</si>
  <si>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</si>
  <si>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</si>
  <si>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</si>
  <si>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</si>
  <si>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</si>
  <si>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</si>
  <si>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</si>
  <si>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</si>
  <si>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</si>
  <si>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</si>
  <si>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</si>
  <si>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</si>
  <si>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</si>
  <si>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</si>
  <si>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</si>
  <si>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</si>
  <si>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</si>
  <si>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</si>
  <si>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</si>
  <si>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</si>
  <si>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</si>
  <si>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</si>
  <si>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</si>
  <si>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</si>
  <si>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</si>
  <si>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</si>
  <si>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</si>
  <si>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</si>
  <si>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</si>
  <si>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</si>
  <si>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</si>
  <si>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</si>
  <si>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</si>
  <si>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</si>
  <si>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</si>
  <si>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</si>
  <si>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</si>
  <si>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</si>
  <si>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</si>
  <si>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</si>
  <si>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</si>
  <si>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</si>
  <si>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</si>
  <si>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</si>
  <si>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</si>
  <si>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</si>
  <si>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</si>
  <si>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</si>
  <si>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</si>
  <si>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</si>
  <si>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</si>
  <si>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</si>
  <si>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</si>
  <si>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</si>
  <si>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</si>
  <si>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</si>
  <si>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</si>
  <si>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</si>
  <si>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</si>
  <si>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</si>
  <si>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</si>
  <si>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</si>
  <si>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</si>
  <si>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</si>
  <si>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</si>
  <si>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</si>
  <si>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</si>
  <si>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</si>
  <si>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</si>
  <si>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</si>
  <si>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</si>
  <si>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</si>
  <si>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</si>
  <si>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</si>
  <si>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</si>
  <si>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</si>
  <si>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</si>
  <si>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</si>
  <si>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</si>
  <si>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</si>
  <si>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</si>
  <si>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</si>
  <si>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</si>
  <si>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</si>
  <si>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</si>
  <si>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</si>
  <si>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</si>
  <si>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</si>
  <si>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</si>
  <si>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</si>
  <si>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</si>
  <si>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</si>
  <si>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</si>
  <si>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</si>
  <si>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</si>
  <si>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</si>
  <si>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</si>
  <si>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</si>
  <si>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</si>
  <si>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</si>
  <si>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</si>
  <si>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</si>
  <si>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</si>
  <si>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</si>
  <si>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</si>
  <si>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</si>
  <si>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</si>
  <si>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</si>
  <si>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</si>
  <si>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</si>
  <si>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</si>
  <si>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</si>
  <si>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</si>
  <si>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</si>
  <si>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</si>
  <si>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</si>
  <si>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</si>
  <si>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</si>
  <si>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</si>
  <si>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</si>
  <si>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</si>
  <si>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</si>
  <si>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</si>
  <si>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</si>
  <si>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</si>
  <si>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</si>
  <si>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</si>
  <si>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</si>
  <si>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</si>
  <si>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</si>
  <si>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</si>
  <si>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</si>
  <si>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</si>
  <si>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</si>
  <si>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</si>
  <si>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</si>
  <si>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</si>
  <si>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</si>
  <si>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</si>
  <si>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</si>
  <si>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</si>
  <si>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</si>
  <si>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</si>
  <si>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</si>
  <si>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</si>
  <si>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</si>
  <si>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</si>
  <si>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</si>
  <si>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</si>
  <si>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</si>
  <si>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</si>
  <si>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</si>
  <si>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</si>
  <si>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</si>
  <si>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</si>
  <si>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</si>
  <si>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</si>
  <si>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</si>
  <si>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</si>
  <si>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</si>
  <si>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</si>
  <si>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</si>
  <si>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</si>
  <si>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</si>
  <si>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</si>
  <si>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</si>
  <si>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</si>
  <si>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</si>
  <si>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</si>
  <si>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</si>
  <si>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</si>
  <si>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</si>
  <si>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</si>
  <si>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</si>
  <si>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</si>
  <si>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</si>
  <si>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</si>
  <si>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</si>
  <si>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</si>
  <si>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</si>
  <si>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</si>
  <si>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</si>
  <si>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</si>
  <si>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</si>
  <si>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</si>
  <si>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</si>
  <si>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</si>
  <si>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</si>
  <si>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</si>
  <si>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</si>
  <si>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</si>
  <si>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</si>
  <si>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</si>
  <si>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</si>
  <si>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</si>
  <si>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</si>
  <si>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</si>
  <si>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</si>
  <si>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</si>
  <si>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</si>
  <si>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</si>
  <si>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</si>
  <si>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</si>
  <si>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</si>
  <si>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</si>
  <si>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</si>
  <si>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</si>
  <si>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</si>
  <si>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</si>
  <si>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</si>
  <si>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</si>
  <si>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</si>
  <si>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</si>
  <si>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</si>
  <si>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</si>
  <si>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</si>
  <si>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</si>
  <si>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</si>
  <si>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</si>
  <si>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</si>
  <si>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</si>
  <si>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</si>
  <si>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</si>
  <si>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</si>
  <si>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</si>
  <si>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</si>
  <si>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</si>
  <si>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</si>
  <si>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</si>
  <si>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</si>
  <si>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</si>
  <si>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</si>
  <si>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</si>
  <si>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</si>
  <si>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</si>
  <si>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</si>
  <si>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</si>
  <si>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</si>
  <si>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</si>
  <si>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</si>
  <si>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</si>
  <si>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</si>
  <si>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</si>
  <si>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</si>
  <si>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</si>
  <si>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</si>
  <si>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</si>
  <si>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</si>
  <si>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</si>
  <si>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</si>
  <si>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</si>
  <si>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</si>
  <si>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</si>
  <si>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</si>
  <si>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</si>
  <si>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</si>
  <si>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</si>
  <si>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</si>
  <si>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</si>
  <si>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</si>
  <si>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</si>
  <si>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</si>
  <si>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</si>
  <si>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</si>
  <si>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</si>
  <si>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</si>
  <si>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</si>
  <si>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</si>
  <si>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</si>
  <si>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</si>
  <si>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</si>
  <si>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</si>
  <si>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</si>
  <si>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</si>
  <si>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</si>
  <si>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</si>
  <si>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</si>
  <si>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</si>
  <si>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</si>
  <si>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</si>
  <si>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</si>
  <si>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</si>
  <si>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</si>
  <si>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</si>
  <si>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</si>
  <si>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</si>
  <si>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</si>
  <si>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</si>
  <si>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</si>
  <si>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</si>
  <si>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</si>
  <si>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</si>
  <si>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</si>
  <si>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</si>
  <si>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</si>
  <si>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</si>
  <si>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</si>
  <si>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</si>
  <si>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</si>
  <si>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</si>
  <si>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</si>
  <si>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</si>
  <si>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</si>
  <si>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</si>
  <si>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</si>
  <si>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</si>
  <si>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</si>
  <si>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</si>
  <si>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</si>
  <si>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</si>
  <si>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</si>
  <si>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</si>
  <si>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</si>
  <si>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</si>
  <si>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</si>
  <si>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</si>
  <si>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</si>
  <si>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</si>
  <si>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</si>
  <si>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</si>
  <si>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</si>
  <si>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</si>
  <si>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</si>
  <si>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</si>
  <si>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</si>
  <si>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</si>
  <si>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</si>
  <si>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</si>
  <si>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</si>
  <si>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</si>
  <si>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</si>
  <si>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</si>
  <si>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</si>
  <si>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</si>
  <si>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</si>
  <si>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</si>
  <si>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</si>
  <si>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</si>
  <si>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</si>
  <si>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</si>
  <si>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</si>
  <si>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</si>
  <si>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</si>
  <si>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</si>
  <si>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</si>
  <si>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</si>
  <si>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</si>
  <si>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</si>
  <si>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</si>
  <si>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</si>
  <si>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</si>
  <si>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</si>
  <si>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</si>
  <si>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</si>
  <si>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</si>
  <si>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</si>
  <si>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</si>
  <si>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</si>
  <si>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</si>
  <si>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</si>
  <si>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</si>
  <si>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</si>
  <si>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</si>
  <si>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</si>
  <si>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</si>
  <si>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</si>
  <si>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</si>
  <si>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</si>
  <si>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</si>
  <si>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</si>
  <si>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</si>
  <si>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</si>
  <si>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</si>
  <si>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</si>
  <si>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</si>
  <si>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</si>
  <si>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</si>
  <si>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</si>
  <si>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</si>
  <si>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</si>
  <si>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</si>
  <si>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</si>
  <si>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</si>
  <si>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</si>
  <si>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</si>
  <si>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</si>
  <si>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</si>
  <si>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</si>
  <si>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</si>
  <si>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</si>
  <si>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</si>
  <si>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</si>
  <si>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</si>
  <si>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</si>
  <si>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</si>
  <si>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</si>
  <si>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</si>
  <si>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</si>
  <si>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</si>
  <si>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</si>
  <si>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</si>
  <si>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</si>
  <si>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</si>
  <si>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</si>
  <si>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</si>
  <si>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</si>
  <si>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</si>
  <si>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</si>
  <si>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</si>
  <si>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</si>
  <si>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</si>
  <si>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</si>
  <si>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</si>
  <si>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</si>
  <si>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</si>
  <si>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</si>
  <si>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</si>
  <si>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</si>
  <si>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</si>
  <si>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</si>
  <si>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</si>
  <si>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</si>
  <si>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</si>
  <si>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</si>
  <si>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</si>
  <si>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</si>
  <si>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</si>
  <si>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</si>
  <si>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</si>
  <si>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</si>
  <si>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</si>
  <si>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</si>
  <si>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</si>
  <si>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</si>
  <si>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</si>
  <si>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</si>
  <si>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</si>
  <si>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</si>
  <si>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</si>
  <si>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</si>
  <si>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</si>
  <si>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</si>
  <si>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</si>
  <si>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</si>
  <si>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</si>
  <si>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</si>
  <si>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</si>
  <si>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</si>
  <si>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</si>
  <si>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</si>
  <si>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</si>
  <si>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</si>
  <si>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</si>
  <si>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</si>
  <si>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</si>
  <si>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</si>
  <si>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</si>
  <si>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</si>
  <si>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</si>
  <si>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</si>
  <si>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</si>
  <si>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</si>
  <si>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</si>
  <si>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</si>
  <si>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</si>
  <si>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</si>
  <si>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</si>
  <si>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</si>
  <si>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</si>
  <si>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</si>
  <si>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</si>
  <si>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</si>
  <si>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</si>
  <si>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</si>
  <si>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</si>
  <si>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</si>
  <si>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</si>
  <si>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</si>
  <si>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</si>
  <si>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</si>
  <si>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</si>
  <si>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</si>
  <si>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</si>
  <si>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</si>
  <si>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</si>
  <si>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</si>
  <si>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</si>
  <si>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</si>
  <si>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</si>
  <si>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</si>
  <si>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</si>
  <si>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</si>
  <si>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</si>
  <si>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</si>
  <si>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</si>
  <si>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</si>
  <si>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</si>
  <si>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</si>
  <si>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</si>
  <si>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</si>
  <si>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</si>
  <si>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</si>
  <si>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</si>
  <si>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</si>
  <si>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</si>
  <si>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</si>
  <si>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</si>
  <si>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</si>
  <si>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</si>
  <si>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</si>
  <si>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</si>
  <si>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</si>
  <si>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</si>
  <si>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</si>
  <si>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</si>
  <si>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</si>
  <si>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</si>
  <si>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</si>
  <si>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</si>
  <si>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</si>
  <si>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</si>
  <si>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</si>
  <si>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</si>
  <si>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</si>
  <si>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</si>
  <si>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</si>
  <si>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</si>
  <si>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</si>
  <si>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</si>
  <si>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</si>
  <si>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</si>
  <si>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</si>
  <si>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</si>
  <si>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</si>
  <si>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</si>
  <si>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</si>
  <si>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</si>
  <si>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</si>
  <si>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</si>
  <si>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</si>
  <si>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</si>
  <si>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</si>
  <si>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</si>
  <si>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</si>
  <si>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</si>
  <si>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</si>
  <si>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</si>
  <si>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</si>
  <si>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</si>
  <si>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</si>
  <si>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</si>
  <si>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</si>
  <si>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</si>
  <si>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</si>
  <si>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</si>
  <si>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</si>
  <si>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</si>
  <si>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</si>
  <si>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</si>
  <si>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</si>
  <si>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</si>
  <si>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</si>
  <si>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</si>
  <si>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</si>
  <si>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</si>
  <si>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</si>
  <si>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</si>
  <si>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</si>
  <si>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</si>
  <si>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</si>
  <si>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</si>
  <si>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</si>
  <si>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</si>
  <si>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</si>
  <si>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</si>
  <si>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</si>
  <si>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</si>
  <si>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</si>
  <si>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</si>
  <si>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</si>
  <si>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</si>
  <si>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</si>
  <si>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</si>
  <si>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</si>
  <si>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</si>
  <si>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</si>
  <si>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</si>
  <si>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</si>
  <si>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</si>
  <si>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</si>
  <si>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</si>
  <si>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</si>
  <si>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</si>
  <si>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</si>
  <si>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</si>
  <si>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</si>
  <si>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</si>
  <si>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</si>
  <si>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</si>
  <si>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</si>
  <si>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</si>
  <si>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</si>
  <si>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</si>
  <si>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</si>
  <si>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</si>
  <si>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</si>
  <si>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</si>
  <si>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</si>
  <si>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</si>
  <si>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</si>
  <si>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</si>
  <si>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</si>
  <si>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</si>
  <si>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</si>
  <si>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</si>
  <si>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</si>
  <si>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</si>
  <si>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</si>
  <si>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</si>
  <si>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</si>
  <si>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</si>
  <si>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</si>
  <si>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</si>
  <si>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</si>
  <si>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</si>
  <si>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</si>
  <si>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</si>
  <si>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</si>
  <si>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</si>
  <si>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</si>
  <si>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</si>
  <si>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</si>
  <si>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</si>
  <si>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</si>
  <si>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</si>
  <si>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</si>
  <si>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</si>
  <si>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</si>
  <si>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</si>
  <si>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</si>
  <si>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</si>
  <si>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</si>
  <si>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</si>
  <si>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</si>
  <si>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</si>
  <si>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</si>
  <si>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</si>
  <si>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</si>
  <si>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</si>
  <si>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</si>
  <si>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</si>
  <si>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</si>
  <si>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</si>
  <si>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</si>
  <si>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</si>
  <si>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</si>
  <si>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</si>
  <si>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</si>
  <si>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</si>
  <si>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</si>
  <si>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</si>
  <si>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</si>
  <si>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</si>
  <si>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</si>
  <si>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</si>
  <si>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</si>
  <si>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</si>
  <si>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</si>
  <si>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</si>
  <si>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</si>
  <si>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</si>
  <si>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</si>
  <si>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</si>
  <si>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</si>
  <si>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</si>
  <si>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</si>
  <si>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</si>
  <si>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</si>
  <si>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</si>
  <si>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</si>
  <si>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</si>
  <si>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</si>
  <si>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</si>
  <si>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</si>
  <si>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</si>
  <si>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</si>
  <si>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</si>
  <si>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</si>
  <si>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</si>
  <si>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</si>
  <si>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</si>
  <si>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</si>
  <si>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</si>
  <si>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</si>
  <si>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</si>
  <si>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</si>
  <si>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</si>
  <si>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</si>
  <si>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</si>
  <si>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</si>
  <si>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</si>
  <si>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</si>
  <si>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</si>
  <si>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</si>
  <si>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</si>
  <si>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</si>
  <si>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</si>
  <si>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</si>
  <si>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</si>
  <si>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</si>
  <si>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</si>
  <si>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</si>
  <si>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</si>
  <si>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</si>
  <si>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</si>
  <si>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</si>
  <si>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</si>
  <si>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</si>
  <si>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</si>
  <si>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</si>
  <si>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</si>
  <si>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</si>
  <si>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</si>
  <si>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</si>
  <si>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</si>
  <si>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</si>
  <si>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</si>
  <si>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</si>
  <si>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</si>
  <si>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</si>
  <si>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</si>
  <si>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</si>
  <si>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</si>
  <si>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</si>
  <si>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</si>
  <si>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</si>
  <si>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</si>
  <si>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</si>
  <si>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</si>
  <si>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</si>
  <si>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</si>
  <si>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</si>
  <si>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</si>
  <si>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</si>
  <si>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</si>
  <si>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</si>
  <si>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</si>
  <si>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</si>
  <si>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</si>
  <si>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</si>
  <si>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</si>
  <si>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</si>
  <si>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</si>
  <si>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</si>
  <si>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</si>
  <si>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</si>
  <si>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</si>
  <si>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</si>
  <si>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</si>
  <si>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</si>
  <si>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</si>
  <si>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</si>
  <si>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</si>
  <si>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</si>
  <si>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</si>
  <si>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</si>
  <si>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</si>
  <si>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</si>
  <si>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</si>
  <si>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</si>
  <si>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</si>
  <si>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</si>
  <si>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</si>
  <si>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</si>
  <si>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</si>
  <si>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</si>
  <si>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</si>
  <si>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</si>
  <si>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</si>
  <si>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</si>
  <si>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</si>
  <si>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</si>
  <si>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</si>
  <si>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</si>
  <si>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</si>
  <si>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</si>
  <si>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</si>
  <si>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</si>
  <si>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</si>
  <si>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</si>
  <si>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</si>
  <si>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</si>
  <si>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</si>
  <si>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</si>
  <si>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</si>
  <si>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</si>
  <si>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</si>
  <si>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</si>
  <si>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</si>
  <si>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</si>
  <si>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</si>
  <si>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</si>
  <si>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</si>
  <si>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</si>
  <si>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</si>
  <si>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</si>
  <si>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</si>
  <si>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</si>
  <si>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</si>
  <si>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</si>
  <si>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</si>
  <si>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</si>
  <si>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</si>
  <si>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</si>
  <si>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</si>
  <si>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</si>
  <si>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</si>
  <si>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</si>
  <si>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</si>
  <si>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</si>
  <si>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</si>
  <si>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</si>
  <si>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</si>
  <si>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</si>
  <si>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</si>
  <si>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</si>
  <si>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</si>
  <si>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</si>
  <si>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</si>
  <si>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</si>
  <si>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</si>
  <si>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</si>
  <si>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</si>
  <si>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</si>
  <si>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</si>
  <si>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</si>
  <si>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</si>
  <si>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</si>
  <si>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</si>
  <si>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</si>
  <si>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</si>
  <si>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</si>
  <si>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</si>
  <si>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</si>
  <si>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</si>
  <si>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</si>
  <si>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</si>
  <si>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</si>
  <si>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</si>
  <si>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</si>
  <si>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</si>
  <si>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</si>
  <si>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</si>
  <si>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</si>
  <si>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</si>
  <si>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</si>
  <si>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</si>
  <si>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</si>
  <si>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</si>
  <si>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</si>
  <si>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</si>
  <si>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</si>
  <si>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</si>
  <si>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</si>
  <si>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</si>
  <si>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</si>
  <si>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</si>
  <si>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</si>
  <si>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</si>
  <si>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</si>
  <si>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</si>
  <si>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</si>
  <si>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</si>
  <si>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</si>
  <si>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</si>
  <si>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</si>
  <si>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</si>
  <si>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</si>
  <si>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</si>
  <si>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</si>
  <si>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</si>
  <si>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</si>
  <si>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</si>
  <si>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</si>
  <si>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</si>
  <si>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</si>
  <si>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</si>
  <si>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</si>
  <si>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</si>
  <si>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</si>
  <si>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</si>
  <si>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</si>
  <si>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</si>
  <si>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</si>
  <si>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</si>
  <si>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</si>
  <si>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</si>
  <si>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</si>
  <si>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</si>
  <si>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</si>
  <si>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</si>
  <si>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</si>
  <si>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</si>
  <si>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</si>
  <si>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</si>
  <si>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</si>
  <si>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</si>
  <si>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</si>
  <si>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</si>
  <si>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</si>
  <si>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</si>
  <si>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</si>
  <si>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</si>
  <si>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</si>
  <si>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</si>
  <si>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</si>
  <si>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</si>
  <si>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</si>
  <si>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</si>
  <si>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</si>
  <si>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</si>
  <si>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</si>
  <si>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</si>
  <si>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</si>
  <si>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</si>
  <si>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</si>
  <si>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</si>
  <si>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</si>
  <si>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</si>
  <si>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</si>
  <si>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</si>
  <si>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</si>
  <si>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</si>
  <si>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</si>
  <si>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</si>
  <si>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</si>
  <si>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</si>
  <si>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</si>
  <si>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</si>
  <si>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</si>
  <si>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</si>
  <si>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</si>
  <si>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</si>
  <si>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</si>
  <si>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</si>
  <si>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</si>
  <si>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</si>
  <si>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</si>
  <si>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</si>
  <si>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</si>
  <si>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</si>
  <si>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</si>
  <si>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</si>
  <si>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</si>
  <si>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</si>
  <si>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</si>
  <si>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</si>
  <si>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</si>
  <si>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</si>
  <si>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</si>
  <si>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</si>
  <si>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</si>
  <si>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</si>
  <si>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</si>
  <si>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</si>
  <si>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</si>
  <si>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</si>
  <si>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</si>
  <si>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</si>
  <si>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</si>
  <si>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</si>
  <si>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</si>
  <si>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</si>
  <si>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</si>
  <si>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</si>
  <si>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</si>
  <si>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</si>
  <si>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</si>
  <si>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</si>
  <si>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</si>
  <si>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</si>
  <si>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</si>
  <si>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</si>
  <si>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</si>
  <si>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</si>
  <si>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</si>
  <si>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</si>
  <si>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</si>
  <si>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</si>
  <si>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</si>
  <si>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</si>
  <si>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</si>
  <si>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</si>
  <si>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</si>
  <si>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</si>
  <si>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</si>
  <si>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</si>
  <si>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</si>
  <si>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</si>
  <si>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</si>
  <si>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</si>
  <si>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</si>
  <si>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</si>
  <si>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</si>
  <si>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</si>
  <si>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</si>
  <si>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</si>
  <si>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</si>
  <si>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</si>
  <si>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</si>
  <si>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</si>
  <si>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</si>
  <si>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</si>
  <si>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</si>
  <si>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</si>
  <si>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</si>
  <si>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</si>
  <si>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</si>
  <si>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</si>
  <si>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</si>
  <si>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</si>
  <si>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</si>
  <si>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</si>
  <si>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</si>
  <si>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</si>
  <si>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</si>
  <si>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</si>
  <si>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</si>
  <si>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</si>
  <si>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</si>
  <si>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</si>
  <si>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</si>
  <si>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</si>
  <si>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</si>
  <si>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</si>
  <si>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</si>
  <si>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</si>
  <si>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</si>
  <si>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</si>
  <si>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</si>
  <si>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</si>
  <si>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</si>
  <si>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</si>
  <si>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</si>
  <si>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</si>
  <si>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</si>
  <si>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</si>
  <si>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</si>
  <si>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</si>
  <si>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</si>
  <si>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</si>
  <si>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</si>
  <si>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</si>
  <si>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</si>
  <si>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</si>
  <si>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</si>
  <si>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</si>
  <si>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</si>
  <si>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</si>
  <si>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</si>
  <si>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</si>
  <si>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</si>
  <si>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</si>
  <si>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</si>
  <si>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</si>
  <si>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</si>
  <si>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</si>
  <si>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</si>
  <si>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</si>
  <si>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</si>
  <si>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</si>
  <si>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</si>
  <si>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</si>
  <si>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</si>
  <si>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</si>
  <si>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</si>
  <si>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</si>
  <si>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</si>
  <si>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</si>
  <si>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</si>
  <si>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</si>
  <si>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</si>
  <si>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</si>
  <si>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</si>
  <si>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</si>
  <si>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</si>
  <si>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</si>
  <si>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</si>
  <si>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</si>
  <si>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</si>
  <si>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</si>
  <si>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</si>
  <si>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</si>
  <si>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</si>
  <si>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</si>
  <si>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</si>
  <si>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</si>
  <si>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</si>
  <si>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</si>
  <si>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</si>
  <si>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</si>
  <si>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</si>
  <si>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</si>
  <si>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</si>
  <si>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</si>
  <si>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</si>
  <si>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</si>
  <si>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</si>
  <si>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</si>
  <si>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</si>
  <si>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</si>
  <si>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</si>
  <si>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</si>
  <si>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</si>
  <si>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</si>
  <si>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</si>
  <si>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</si>
  <si>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</si>
  <si>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</si>
  <si>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</si>
  <si>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</si>
  <si>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</si>
  <si>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</si>
  <si>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</si>
  <si>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</si>
  <si>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</si>
  <si>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</si>
  <si>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</si>
  <si>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</si>
  <si>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</si>
  <si>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</si>
  <si>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</si>
  <si>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</si>
  <si>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</si>
  <si>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</si>
  <si>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</si>
  <si>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</si>
  <si>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</si>
  <si>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</si>
  <si>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</si>
  <si>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</si>
  <si>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</si>
  <si>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</si>
  <si>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</si>
  <si>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</si>
  <si>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</si>
  <si>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</si>
  <si>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</si>
  <si>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</si>
  <si>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</si>
  <si>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</si>
  <si>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</si>
  <si>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</si>
  <si>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</si>
  <si>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</si>
  <si>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</si>
  <si>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</si>
  <si>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</si>
  <si>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</si>
  <si>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</si>
  <si>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</si>
  <si>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</si>
  <si>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</si>
  <si>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</si>
  <si>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</si>
  <si>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</si>
  <si>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</si>
  <si>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</si>
  <si>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</si>
  <si>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</si>
  <si>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</si>
  <si>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</si>
  <si>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</si>
  <si>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</si>
  <si>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</si>
  <si>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</si>
  <si>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</si>
  <si>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</si>
  <si>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</si>
  <si>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</si>
  <si>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</si>
  <si>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</si>
  <si>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</si>
  <si>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</si>
  <si>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</si>
  <si>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</si>
  <si>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</si>
  <si>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</si>
  <si>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</si>
  <si>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</si>
  <si>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</si>
  <si>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</si>
  <si>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</si>
  <si>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</si>
  <si>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</si>
  <si>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</si>
  <si>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</si>
  <si>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</si>
  <si>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</si>
  <si>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</si>
  <si>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</si>
  <si>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</si>
  <si>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</si>
  <si>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</si>
  <si>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</si>
  <si>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</si>
  <si>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</si>
  <si>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</si>
  <si>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</si>
  <si>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</si>
  <si>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</si>
  <si>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</si>
  <si>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</si>
  <si>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</si>
  <si>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</si>
  <si>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</si>
  <si>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</si>
  <si>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</si>
  <si>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</si>
  <si>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</si>
  <si>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</si>
  <si>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</si>
  <si>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</si>
  <si>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</si>
  <si>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</si>
  <si>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</si>
  <si>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</si>
  <si>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</si>
  <si>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</si>
  <si>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</si>
  <si>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</si>
  <si>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</si>
  <si>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</si>
  <si>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</si>
  <si>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</si>
  <si>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</si>
  <si>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</si>
  <si>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</si>
  <si>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</si>
  <si>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</si>
  <si>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</si>
  <si>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</si>
  <si>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</si>
  <si>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</si>
  <si>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</si>
  <si>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</si>
  <si>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</si>
  <si>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</si>
  <si>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</si>
  <si>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</si>
  <si>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</si>
  <si>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</si>
  <si>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</si>
  <si>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</si>
  <si>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</si>
  <si>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</si>
  <si>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</si>
  <si>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</si>
  <si>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</si>
  <si>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</si>
  <si>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</si>
  <si>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</si>
  <si>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</si>
  <si>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</si>
  <si>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</si>
  <si>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</si>
  <si>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</si>
  <si>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</si>
  <si>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</si>
  <si>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</si>
  <si>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</si>
  <si>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</si>
  <si>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</si>
  <si>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</si>
  <si>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</si>
  <si>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</si>
  <si>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</si>
  <si>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</si>
  <si>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</si>
  <si>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</si>
  <si>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</si>
  <si>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</si>
  <si>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</si>
  <si>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</si>
  <si>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</si>
  <si>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</si>
  <si>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</si>
  <si>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</si>
  <si>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</si>
  <si>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</si>
  <si>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</si>
  <si>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</si>
  <si>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</si>
  <si>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</si>
  <si>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</si>
  <si>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</si>
  <si>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</si>
  <si>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</si>
  <si>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</si>
  <si>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</si>
  <si>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</si>
  <si>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</si>
  <si>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</si>
  <si>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</si>
  <si>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</si>
  <si>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</si>
  <si>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</si>
  <si>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</si>
  <si>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</si>
  <si>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</si>
  <si>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</si>
  <si>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</si>
  <si>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</si>
  <si>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</si>
  <si>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</si>
  <si>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</si>
  <si>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</si>
  <si>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</si>
  <si>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</si>
  <si>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</si>
  <si>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</si>
  <si>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</si>
  <si>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</si>
  <si>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</si>
  <si>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</si>
  <si>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</si>
  <si>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</si>
  <si>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</si>
  <si>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</si>
  <si>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</si>
  <si>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</si>
  <si>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</si>
  <si>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</si>
  <si>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</si>
  <si>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</si>
  <si>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</si>
  <si>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</si>
  <si>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</si>
  <si>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</si>
  <si>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</si>
  <si>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</si>
  <si>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</si>
  <si>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</si>
  <si>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</si>
  <si>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</si>
  <si>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</si>
  <si>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</si>
  <si>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</si>
  <si>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</si>
  <si>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</si>
  <si>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</si>
  <si>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</si>
  <si>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</si>
  <si>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</si>
  <si>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</si>
  <si>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</si>
  <si>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</si>
  <si>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</si>
  <si>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</si>
  <si>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</si>
  <si>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</si>
  <si>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</si>
  <si>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</si>
  <si>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</si>
  <si>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</si>
  <si>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</si>
  <si>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</si>
  <si>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</si>
  <si>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</si>
  <si>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</si>
  <si>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</si>
  <si>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</si>
  <si>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</si>
  <si>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</si>
  <si>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</si>
  <si>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</si>
  <si>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</si>
  <si>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</si>
  <si>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</si>
  <si>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</si>
  <si>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</si>
  <si>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</si>
  <si>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</si>
  <si>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</si>
  <si>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</si>
  <si>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</si>
  <si>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</si>
  <si>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</si>
  <si>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</si>
  <si>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</si>
  <si>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</si>
  <si>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</si>
  <si>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</si>
  <si>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</si>
  <si>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</si>
  <si>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</si>
  <si>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</si>
  <si>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</si>
  <si>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</si>
  <si>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</si>
  <si>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</si>
  <si>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</si>
  <si>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</si>
  <si>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</si>
  <si>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</si>
  <si>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</si>
  <si>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</si>
  <si>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</si>
  <si>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</si>
  <si>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</si>
  <si>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</si>
  <si>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</si>
  <si>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</si>
  <si>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</si>
  <si>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</si>
  <si>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</si>
  <si>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</si>
  <si>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</si>
  <si>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</si>
  <si>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</si>
  <si>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</si>
  <si>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</si>
  <si>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</si>
  <si>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</si>
  <si>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</si>
  <si>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</si>
  <si>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</si>
  <si>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</si>
  <si>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</si>
  <si>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</si>
  <si>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</si>
  <si>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</si>
  <si>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</si>
  <si>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</si>
  <si>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</si>
  <si>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</si>
  <si>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</si>
  <si>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</si>
  <si>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</si>
  <si>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</si>
  <si>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</si>
  <si>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</si>
  <si>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</si>
  <si>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</si>
  <si>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</si>
  <si>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</si>
  <si>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</si>
  <si>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</si>
  <si>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</si>
  <si>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</si>
  <si>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</si>
  <si>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</si>
  <si>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</si>
  <si>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</si>
  <si>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</si>
  <si>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</si>
  <si>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</si>
  <si>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</si>
  <si>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</si>
  <si>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</si>
  <si>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</si>
  <si>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</si>
  <si>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</si>
  <si>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</si>
  <si>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</si>
  <si>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</si>
  <si>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</si>
  <si>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</si>
  <si>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</si>
  <si>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</si>
  <si>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</si>
  <si>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</si>
  <si>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</si>
  <si>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</si>
  <si>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</si>
  <si>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</si>
  <si>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</si>
  <si>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</si>
  <si>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</si>
  <si>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</si>
  <si>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</si>
  <si>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</si>
  <si>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</si>
  <si>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</si>
  <si>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</si>
  <si>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</si>
  <si>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</si>
  <si>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</si>
  <si>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</si>
  <si>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</si>
  <si>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</si>
  <si>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</si>
  <si>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</si>
  <si>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</si>
  <si>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</si>
  <si>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</si>
  <si>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</si>
  <si>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</si>
  <si>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</si>
  <si>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</si>
  <si>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</si>
  <si>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</si>
  <si>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</si>
  <si>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</si>
  <si>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</si>
  <si>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</si>
  <si>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</si>
  <si>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</si>
  <si>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</si>
  <si>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</si>
  <si>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</si>
  <si>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</si>
  <si>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</si>
  <si>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</si>
  <si>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</si>
  <si>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</si>
  <si>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</si>
  <si>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</si>
  <si>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</si>
  <si>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</si>
  <si>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</si>
  <si>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</si>
  <si>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</si>
  <si>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</si>
  <si>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</si>
  <si>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</si>
  <si>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</si>
  <si>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</si>
  <si>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</si>
  <si>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</si>
  <si>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</si>
  <si>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</si>
  <si>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</si>
  <si>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</si>
  <si>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</si>
  <si>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</si>
  <si>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</si>
  <si>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</si>
  <si>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</si>
  <si>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</si>
  <si>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</si>
  <si>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</si>
  <si>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</si>
  <si>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</si>
  <si>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</si>
  <si>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</si>
  <si>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</si>
  <si>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</si>
  <si>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</si>
  <si>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</si>
  <si>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</si>
  <si>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</si>
  <si>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</si>
  <si>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</si>
  <si>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</si>
  <si>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</si>
  <si>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</si>
  <si>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</si>
  <si>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</si>
  <si>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</si>
  <si>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</si>
  <si>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</si>
  <si>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</si>
  <si>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</si>
  <si>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</si>
  <si>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</si>
  <si>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</si>
  <si>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</si>
  <si>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</si>
  <si>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</si>
  <si>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</si>
  <si>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</si>
  <si>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</si>
  <si>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</si>
  <si>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</si>
  <si>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</si>
  <si>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</si>
  <si>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</si>
  <si>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</si>
  <si>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</si>
  <si>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</si>
  <si>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</si>
  <si>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</si>
  <si>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</si>
  <si>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</si>
  <si>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</si>
  <si>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</si>
  <si>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</si>
  <si>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</si>
  <si>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</si>
  <si>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</si>
  <si>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</si>
  <si>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</si>
  <si>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</si>
  <si>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</si>
  <si>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</si>
  <si>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</si>
  <si>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</si>
  <si>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</si>
  <si>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</si>
  <si>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</si>
  <si>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</si>
  <si>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</si>
  <si>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</si>
  <si>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</si>
  <si>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</si>
  <si>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</si>
  <si>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</si>
  <si>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</si>
  <si>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</si>
  <si>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</si>
  <si>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</si>
  <si>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</si>
  <si>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</si>
  <si>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</si>
  <si>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</si>
  <si>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</si>
  <si>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</si>
  <si>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</si>
  <si>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</si>
  <si>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</si>
  <si>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</si>
  <si>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</si>
  <si>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</si>
  <si>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</si>
  <si>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</si>
  <si>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</si>
  <si>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</si>
  <si>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</si>
  <si>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</si>
  <si>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</si>
  <si>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</si>
  <si>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</si>
  <si>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</si>
  <si>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</si>
  <si>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</si>
  <si>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</si>
  <si>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</si>
  <si>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</si>
  <si>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</si>
  <si>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</si>
  <si>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</si>
  <si>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</si>
  <si>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</si>
  <si>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</si>
  <si>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</si>
  <si>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</si>
  <si>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</si>
  <si>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</si>
  <si>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</si>
  <si>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</si>
  <si>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</si>
  <si>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</si>
  <si>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</si>
  <si>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</si>
  <si>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</si>
  <si>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</si>
  <si>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</si>
  <si>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</si>
  <si>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</si>
  <si>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</si>
  <si>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</si>
  <si>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</si>
  <si>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</si>
  <si>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</si>
  <si>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</si>
  <si>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</si>
  <si>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</si>
  <si>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</si>
  <si>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</si>
  <si>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</si>
  <si>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</si>
  <si>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</si>
  <si>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</si>
  <si>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</si>
  <si>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</si>
  <si>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</si>
  <si>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</si>
  <si>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</si>
  <si>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</si>
  <si>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</si>
  <si>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</si>
  <si>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</si>
  <si>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</si>
  <si>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</si>
  <si>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</si>
  <si>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</si>
  <si>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</si>
  <si>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</si>
  <si>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</si>
  <si>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</si>
  <si>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</si>
  <si>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</si>
  <si>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</si>
  <si>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</si>
  <si>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</si>
  <si>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</si>
  <si>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</si>
  <si>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</si>
  <si>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</si>
  <si>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</si>
  <si>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</si>
  <si>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</si>
  <si>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</si>
  <si>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</si>
  <si>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</si>
  <si>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</si>
  <si>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</si>
  <si>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</si>
  <si>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</si>
  <si>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</si>
  <si>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</si>
  <si>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</si>
  <si>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</si>
  <si>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</si>
  <si>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</si>
  <si>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</si>
  <si>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</si>
  <si>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</si>
  <si>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</si>
  <si>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</si>
  <si>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</si>
  <si>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</si>
  <si>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</si>
  <si>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</si>
  <si>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</si>
  <si>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</si>
  <si>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</si>
  <si>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</si>
  <si>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</si>
  <si>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</si>
  <si>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</si>
  <si>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</si>
  <si>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</si>
  <si>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</si>
  <si>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</si>
  <si>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</si>
  <si>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</si>
  <si>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</si>
  <si>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</si>
  <si>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</si>
  <si>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</si>
  <si>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</si>
  <si>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</si>
  <si>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</si>
  <si>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</si>
  <si>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</si>
  <si>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</si>
  <si>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</si>
  <si>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</si>
  <si>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</si>
  <si>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</si>
  <si>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</si>
  <si>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</si>
  <si>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</si>
  <si>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</si>
  <si>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</si>
  <si>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</si>
  <si>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</si>
  <si>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</si>
  <si>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</si>
  <si>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</si>
  <si>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</si>
  <si>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</si>
  <si>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</si>
  <si>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</si>
  <si>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</si>
  <si>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</si>
  <si>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</si>
  <si>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</si>
  <si>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</si>
  <si>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</si>
  <si>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</si>
  <si>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</si>
  <si>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</si>
  <si>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</si>
  <si>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</si>
  <si>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</si>
  <si>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</si>
  <si>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</si>
  <si>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</si>
  <si>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</si>
  <si>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</si>
  <si>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</si>
  <si>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</si>
  <si>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</si>
  <si>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</si>
  <si>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</si>
  <si>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</si>
  <si>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</si>
  <si>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</si>
  <si>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</si>
  <si>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</si>
  <si>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</si>
  <si>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</si>
  <si>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</si>
  <si>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</si>
  <si>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</si>
  <si>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</si>
  <si>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</si>
  <si>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</si>
  <si>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</si>
  <si>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</si>
  <si>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</si>
  <si>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</si>
  <si>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</si>
  <si>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</si>
  <si>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</si>
  <si>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</si>
  <si>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</si>
  <si>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</si>
  <si>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</si>
  <si>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</si>
  <si>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</si>
  <si>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</si>
  <si>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</si>
  <si>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</si>
  <si>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</si>
  <si>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</si>
  <si>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</si>
  <si>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</si>
  <si>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</si>
  <si>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</si>
  <si>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</si>
  <si>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</si>
  <si>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</si>
  <si>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</si>
  <si>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</si>
  <si>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</si>
  <si>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</si>
  <si>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</si>
  <si>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</si>
  <si>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</si>
  <si>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</si>
  <si>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</si>
  <si>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</si>
  <si>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</si>
  <si>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</si>
  <si>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</si>
  <si>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</si>
  <si>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</si>
  <si>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</si>
  <si>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</si>
  <si>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</si>
  <si>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</si>
  <si>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</si>
  <si>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</si>
  <si>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</si>
  <si>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</si>
  <si>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</si>
  <si>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</si>
  <si>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</si>
  <si>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</si>
  <si>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</si>
  <si>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</si>
  <si>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</si>
  <si>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</si>
  <si>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</si>
  <si>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</si>
  <si>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</si>
  <si>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</si>
  <si>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</si>
  <si>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</si>
  <si>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</si>
  <si>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</si>
  <si>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</si>
  <si>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</si>
  <si>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</si>
  <si>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</si>
  <si>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</si>
  <si>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</si>
  <si>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</si>
  <si>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</si>
  <si>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</si>
  <si>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</si>
  <si>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</si>
  <si>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</si>
  <si>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</si>
  <si>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</si>
  <si>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</si>
  <si>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</si>
  <si>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</si>
  <si>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</si>
  <si>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</si>
  <si>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</si>
  <si>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</si>
  <si>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</si>
  <si>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</si>
  <si>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</si>
  <si>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</si>
  <si>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</si>
  <si>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</si>
  <si>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</si>
  <si>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</si>
  <si>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</si>
  <si>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</si>
  <si>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</si>
  <si>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</si>
  <si>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</si>
  <si>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</si>
  <si>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</si>
  <si>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</si>
  <si>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</si>
  <si>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</si>
  <si>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</si>
  <si>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</si>
  <si>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</si>
  <si>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</si>
  <si>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</si>
  <si>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</si>
  <si>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</si>
  <si>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</si>
  <si>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</si>
  <si>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</si>
  <si>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</si>
  <si>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</si>
  <si>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</si>
  <si>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</si>
  <si>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</si>
  <si>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</si>
  <si>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</si>
  <si>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</si>
  <si>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</si>
  <si>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</si>
  <si>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</si>
  <si>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</si>
  <si>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</si>
  <si>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</si>
  <si>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</si>
  <si>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</si>
  <si>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</si>
  <si>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</si>
  <si>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</si>
  <si>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</si>
  <si>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</si>
  <si>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</si>
  <si>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</si>
  <si>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</si>
  <si>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</si>
  <si>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</si>
  <si>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</si>
  <si>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</si>
  <si>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</si>
  <si>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</si>
  <si>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</si>
  <si>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</si>
  <si>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</si>
  <si>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</si>
  <si>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</si>
  <si>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</si>
  <si>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</si>
  <si>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</si>
  <si>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</si>
  <si>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</si>
  <si>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</si>
  <si>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</si>
  <si>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</si>
  <si>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</si>
  <si>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</si>
  <si>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</si>
  <si>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</si>
  <si>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</si>
  <si>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</si>
  <si>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</si>
  <si>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</si>
  <si>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</si>
  <si>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</si>
  <si>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</si>
  <si>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</si>
  <si>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</si>
  <si>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</si>
  <si>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</si>
  <si>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</si>
  <si>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</si>
  <si>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</si>
  <si>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</si>
  <si>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</si>
  <si>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</si>
  <si>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</si>
  <si>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</si>
  <si>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</si>
  <si>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</si>
  <si>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</si>
  <si>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</si>
  <si>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</si>
  <si>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</si>
  <si>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</si>
  <si>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</si>
  <si>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</si>
  <si>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</si>
  <si>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</si>
  <si>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</si>
  <si>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</si>
  <si>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</si>
  <si>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</si>
  <si>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</si>
  <si>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</si>
  <si>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</si>
  <si>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</si>
  <si>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</si>
  <si>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</si>
  <si>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</si>
  <si>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</si>
  <si>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</si>
  <si>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</si>
  <si>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</si>
  <si>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</si>
  <si>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</si>
  <si>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</si>
  <si>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</si>
  <si>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</si>
  <si>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</si>
  <si>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</si>
  <si>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</si>
  <si>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</si>
  <si>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</si>
  <si>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</si>
  <si>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</si>
  <si>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</si>
  <si>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</si>
  <si>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</si>
  <si>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</si>
  <si>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</si>
  <si>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</si>
  <si>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</si>
  <si>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</si>
  <si>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</si>
  <si>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</si>
  <si>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</si>
  <si>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</si>
  <si>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</si>
  <si>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</si>
  <si>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</si>
  <si>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</si>
  <si>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</si>
  <si>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</si>
  <si>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</si>
  <si>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</si>
  <si>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</si>
  <si>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</si>
  <si>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</si>
  <si>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</si>
  <si>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</si>
  <si>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</si>
  <si>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</si>
  <si>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</si>
  <si>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</si>
  <si>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</si>
  <si>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</si>
  <si>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</si>
  <si>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</si>
  <si>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</si>
  <si>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</si>
  <si>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</si>
  <si>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</si>
  <si>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</si>
  <si>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</si>
  <si>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</si>
  <si>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</si>
  <si>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</si>
  <si>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</si>
  <si>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</si>
  <si>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</si>
  <si>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</si>
  <si>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</si>
  <si>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</si>
  <si>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</si>
  <si>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</si>
  <si>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</si>
  <si>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</si>
  <si>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</si>
  <si>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</si>
  <si>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</si>
  <si>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</si>
  <si>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</si>
  <si>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</si>
  <si>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</si>
  <si>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</si>
  <si>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</si>
  <si>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</si>
  <si>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</si>
  <si>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</si>
  <si>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</si>
  <si>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</si>
  <si>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</si>
  <si>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</si>
  <si>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</si>
  <si>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</si>
  <si>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</si>
  <si>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</si>
  <si>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</si>
  <si>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</si>
  <si>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</si>
  <si>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</si>
  <si>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</si>
  <si>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</si>
  <si>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</si>
  <si>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</si>
  <si>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</si>
  <si>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</si>
  <si>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</si>
  <si>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</si>
  <si>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</si>
  <si>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</si>
  <si>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</si>
  <si>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</si>
  <si>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</si>
  <si>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</si>
  <si>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</si>
  <si>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</si>
  <si>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</si>
  <si>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</si>
  <si>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</si>
  <si>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</si>
  <si>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</si>
  <si>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</si>
  <si>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</si>
  <si>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</si>
  <si>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</si>
  <si>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</si>
  <si>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</si>
  <si>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</si>
  <si>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</si>
  <si>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</si>
  <si>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</si>
  <si>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</si>
  <si>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</si>
  <si>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</si>
  <si>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</si>
  <si>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</si>
  <si>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</si>
  <si>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</si>
  <si>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</si>
  <si>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</si>
  <si>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</si>
  <si>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</si>
  <si>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</si>
  <si>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</si>
  <si>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</si>
  <si>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</si>
  <si>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</si>
  <si>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</si>
  <si>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</si>
  <si>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</si>
  <si>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</si>
  <si>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</si>
  <si>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</si>
  <si>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</si>
  <si>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</si>
  <si>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</si>
  <si>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</si>
  <si>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</si>
  <si>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</si>
  <si>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</si>
  <si>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</si>
  <si>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</si>
  <si>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</si>
  <si>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</si>
  <si>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</si>
  <si>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</si>
  <si>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</si>
  <si>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</si>
  <si>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</si>
  <si>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</si>
  <si>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</si>
  <si>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</si>
  <si>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</si>
  <si>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</si>
  <si>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</si>
  <si>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</si>
  <si>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</si>
  <si>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</si>
  <si>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</si>
  <si>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</si>
  <si>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</si>
  <si>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</si>
  <si>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</si>
  <si>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</si>
  <si>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</si>
  <si>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</si>
  <si>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</si>
  <si>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</si>
  <si>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</si>
  <si>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</si>
  <si>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</si>
  <si>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</si>
  <si>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</si>
  <si>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</si>
  <si>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</si>
  <si>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</si>
  <si>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</si>
  <si>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</si>
  <si>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</si>
  <si>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</si>
  <si>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</si>
  <si>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</si>
  <si>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</si>
  <si>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</si>
  <si>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</si>
  <si>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</si>
  <si>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</si>
  <si>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</si>
  <si>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</si>
  <si>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</si>
  <si>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</si>
  <si>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</si>
  <si>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</si>
  <si>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</si>
  <si>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</si>
  <si>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</si>
  <si>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</si>
  <si>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</si>
  <si>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</si>
  <si>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</si>
  <si>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</si>
  <si>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</si>
  <si>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</si>
  <si>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</si>
  <si>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</si>
  <si>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</si>
  <si>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</si>
  <si>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</si>
  <si>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</si>
  <si>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</si>
  <si>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</si>
  <si>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</si>
  <si>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</si>
  <si>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</si>
  <si>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</si>
  <si>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</si>
  <si>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</si>
  <si>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</si>
  <si>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</si>
  <si>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</si>
  <si>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</si>
  <si>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</si>
  <si>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</si>
  <si>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</si>
  <si>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</si>
  <si>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</si>
  <si>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</si>
  <si>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</si>
  <si>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</si>
  <si>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</si>
  <si>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</si>
  <si>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</si>
  <si>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</si>
  <si>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</si>
  <si>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</si>
  <si>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</si>
  <si>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</si>
  <si>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</si>
  <si>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</si>
  <si>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</si>
  <si>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</si>
  <si>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</si>
  <si>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</si>
  <si>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</si>
  <si>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</si>
  <si>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</si>
  <si>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</si>
  <si>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</si>
  <si>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</si>
  <si>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</si>
  <si>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</si>
  <si>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</si>
  <si>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</si>
  <si>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</si>
  <si>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</si>
  <si>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</si>
  <si>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</si>
  <si>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</si>
  <si>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</si>
  <si>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</si>
  <si>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</si>
  <si>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</si>
  <si>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</si>
  <si>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</si>
  <si>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</si>
  <si>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</si>
  <si>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</si>
  <si>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</si>
  <si>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</si>
  <si>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</si>
  <si>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</si>
  <si>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</si>
  <si>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</si>
  <si>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</si>
  <si>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</si>
  <si>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</si>
  <si>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</si>
  <si>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</si>
  <si>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</si>
  <si>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</si>
  <si>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</si>
  <si>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</si>
  <si>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</si>
  <si>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</si>
  <si>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</si>
  <si>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</si>
  <si>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</si>
  <si>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</si>
  <si>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</si>
  <si>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</si>
  <si>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</si>
  <si>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</si>
  <si>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</si>
  <si>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</si>
  <si>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</si>
  <si>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</si>
  <si>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</si>
  <si>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</si>
  <si>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</si>
  <si>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</si>
  <si>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</si>
  <si>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</si>
  <si>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</si>
  <si>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</si>
  <si>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</si>
  <si>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</si>
  <si>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</si>
  <si>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</si>
  <si>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</si>
  <si>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</si>
  <si>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</si>
  <si>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</si>
  <si>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</si>
  <si>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</si>
  <si>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</si>
  <si>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</si>
  <si>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</si>
  <si>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</si>
  <si>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</si>
  <si>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</si>
  <si>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</si>
  <si>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</si>
  <si>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</si>
  <si>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</si>
  <si>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</si>
  <si>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</si>
  <si>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</si>
  <si>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</si>
  <si>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</si>
  <si>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</si>
  <si>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</si>
  <si>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</si>
  <si>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</si>
  <si>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</si>
  <si>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</si>
  <si>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</si>
  <si>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</si>
  <si>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</si>
  <si>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</si>
  <si>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</si>
  <si>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</si>
  <si>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</si>
  <si>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</si>
  <si>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</si>
  <si>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</si>
  <si>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</si>
  <si>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</si>
  <si>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</si>
  <si>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</si>
  <si>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</si>
  <si>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</si>
  <si>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</si>
  <si>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</si>
  <si>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</si>
  <si>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</si>
  <si>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</si>
  <si>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</si>
  <si>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</si>
  <si>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</si>
  <si>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</si>
  <si>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</si>
  <si>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</si>
  <si>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</si>
  <si>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</si>
  <si>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</si>
  <si>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</si>
  <si>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</si>
  <si>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</si>
  <si>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</si>
  <si>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</si>
  <si>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</si>
  <si>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</si>
  <si>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</si>
  <si>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</si>
  <si>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</si>
  <si>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</si>
  <si>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</si>
  <si>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</si>
  <si>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</si>
  <si>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</si>
  <si>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</si>
  <si>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</si>
  <si>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</si>
  <si>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</si>
  <si>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</si>
  <si>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</si>
  <si>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</si>
  <si>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</si>
  <si>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</si>
  <si>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</si>
  <si>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</si>
  <si>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</si>
  <si>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</si>
  <si>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</si>
  <si>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</si>
  <si>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</si>
  <si>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</si>
  <si>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</si>
  <si>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</si>
  <si>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</si>
  <si>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</si>
  <si>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</si>
  <si>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</si>
  <si>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</si>
  <si>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</si>
  <si>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</si>
  <si>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</si>
  <si>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</si>
  <si>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</si>
  <si>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</si>
  <si>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</si>
  <si>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</si>
  <si>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</si>
  <si>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</si>
  <si>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</si>
  <si>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</si>
  <si>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</si>
  <si>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</si>
  <si>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</si>
  <si>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</si>
  <si>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</si>
  <si>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</si>
  <si>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</si>
  <si>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</si>
  <si>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</si>
  <si>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</si>
  <si>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</si>
  <si>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</si>
  <si>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</si>
  <si>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</si>
  <si>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</si>
  <si>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</si>
  <si>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</si>
  <si>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</si>
  <si>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</si>
  <si>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</si>
  <si>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</si>
  <si>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</si>
  <si>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</si>
  <si>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</si>
  <si>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</si>
  <si>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</si>
  <si>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</si>
  <si>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</si>
  <si>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</si>
  <si>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</si>
  <si>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</si>
  <si>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</si>
  <si>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</si>
  <si>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</si>
  <si>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</si>
  <si>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</si>
  <si>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</si>
  <si>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</si>
  <si>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</si>
  <si>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</si>
  <si>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</si>
  <si>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</si>
  <si>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</si>
  <si>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</si>
  <si>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</si>
  <si>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</si>
  <si>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</si>
  <si>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</si>
  <si>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</si>
  <si>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</si>
  <si>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</si>
  <si>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</si>
  <si>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</si>
  <si>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</si>
  <si>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</si>
  <si>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</si>
  <si>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</si>
  <si>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</si>
  <si>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</si>
  <si>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</si>
  <si>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</si>
  <si>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</si>
  <si>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</si>
  <si>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</si>
  <si>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</si>
  <si>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</si>
  <si>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</si>
  <si>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</si>
  <si>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</si>
  <si>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</si>
  <si>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</si>
  <si>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</si>
  <si>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</si>
  <si>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</si>
  <si>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</si>
  <si>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</si>
  <si>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</si>
  <si>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</si>
  <si>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</si>
  <si>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</si>
  <si>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</si>
  <si>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</si>
  <si>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</si>
  <si>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</si>
  <si>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</si>
  <si>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</si>
  <si>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</si>
  <si>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</si>
  <si>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</si>
  <si>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</si>
  <si>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</si>
  <si>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</si>
  <si>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</si>
  <si>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</si>
  <si>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</si>
  <si>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</si>
  <si>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</si>
  <si>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</si>
  <si>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</si>
  <si>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</si>
  <si>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</si>
  <si>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</si>
  <si>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</si>
  <si>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</si>
  <si>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</si>
  <si>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</si>
  <si>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</si>
  <si>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</si>
  <si>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</si>
  <si>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</si>
  <si>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</si>
  <si>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</si>
  <si>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</si>
  <si>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</si>
  <si>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</si>
  <si>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</si>
  <si>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</si>
  <si>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</si>
  <si>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</si>
  <si>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</si>
  <si>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</si>
  <si>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</si>
  <si>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</si>
  <si>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</si>
  <si>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</si>
  <si>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</si>
  <si>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</si>
  <si>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</si>
  <si>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</si>
  <si>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</si>
  <si>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</si>
  <si>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</si>
  <si>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</si>
  <si>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</si>
  <si>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</si>
  <si>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</si>
  <si>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</si>
  <si>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</si>
  <si>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</si>
  <si>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</si>
  <si>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</si>
  <si>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</si>
  <si>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</si>
  <si>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</si>
  <si>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</si>
  <si>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</si>
  <si>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</si>
  <si>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</si>
  <si>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</si>
  <si>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</si>
  <si>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</si>
  <si>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</si>
  <si>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</si>
  <si>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</si>
  <si>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</si>
  <si>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</si>
  <si>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</si>
  <si>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</si>
  <si>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</si>
  <si>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</si>
  <si>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</si>
  <si>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</si>
  <si>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</si>
  <si>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</si>
  <si>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</si>
  <si>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</si>
  <si>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</si>
  <si>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</si>
  <si>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</si>
  <si>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</si>
  <si>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</si>
  <si>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</si>
  <si>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</si>
  <si>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</si>
  <si>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</si>
  <si>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</si>
  <si>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</si>
  <si>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</si>
  <si>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</si>
  <si>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</si>
  <si>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</si>
  <si>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</si>
  <si>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</si>
  <si>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</si>
  <si>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</si>
  <si>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</si>
  <si>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</si>
  <si>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</si>
  <si>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</si>
  <si>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</si>
  <si>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</si>
  <si>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</si>
  <si>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</si>
  <si>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</si>
  <si>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</si>
  <si>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</si>
  <si>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</si>
  <si>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</si>
  <si>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</si>
  <si>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</si>
  <si>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</si>
  <si>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</si>
  <si>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</si>
  <si>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</si>
  <si>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</si>
  <si>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</si>
  <si>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</si>
  <si>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</si>
  <si>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</si>
  <si>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</si>
  <si>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</si>
  <si>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</si>
  <si>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</si>
  <si>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</si>
  <si>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</si>
  <si>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</si>
  <si>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</si>
  <si>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</si>
  <si>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</si>
  <si>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</si>
  <si>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</si>
  <si>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</si>
  <si>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</si>
  <si>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</si>
  <si>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</si>
  <si>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</si>
  <si>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</si>
  <si>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</si>
  <si>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</si>
  <si>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</si>
  <si>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</si>
  <si>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</si>
  <si>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</si>
  <si>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</si>
  <si>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</si>
  <si>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</si>
  <si>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</si>
  <si>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</si>
  <si>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</si>
  <si>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</si>
  <si>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</si>
  <si>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</si>
  <si>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</si>
  <si>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</si>
  <si>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</si>
  <si>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</si>
  <si>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</si>
  <si>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</si>
  <si>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</si>
  <si>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</si>
  <si>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</si>
  <si>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</si>
  <si>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</si>
  <si>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</si>
  <si>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</si>
  <si>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</si>
  <si>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</si>
  <si>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</si>
  <si>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</si>
  <si>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</si>
  <si>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</si>
  <si>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</si>
  <si>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</si>
  <si>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</si>
  <si>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</si>
  <si>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</si>
  <si>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</si>
  <si>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</si>
  <si>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</si>
  <si>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</si>
  <si>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</si>
  <si>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</si>
  <si>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</si>
  <si>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</si>
  <si>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</si>
  <si>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</si>
  <si>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</si>
  <si>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</si>
  <si>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</si>
  <si>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</si>
  <si>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</si>
  <si>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</si>
  <si>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</si>
  <si>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</si>
  <si>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</si>
  <si>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</si>
  <si>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</si>
  <si>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</si>
  <si>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</si>
  <si>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</si>
  <si>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</si>
  <si>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</si>
  <si>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</si>
  <si>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</si>
  <si>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</si>
  <si>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</si>
  <si>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</si>
  <si>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</si>
  <si>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</si>
  <si>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</si>
  <si>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</si>
  <si>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</si>
  <si>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</si>
  <si>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</si>
  <si>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</si>
  <si>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</si>
  <si>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</si>
  <si>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</si>
  <si>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</si>
  <si>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</si>
  <si>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</si>
  <si>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</si>
  <si>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</si>
  <si>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</si>
  <si>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</si>
  <si>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</si>
  <si>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</si>
  <si>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</si>
  <si>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</si>
  <si>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</si>
  <si>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</si>
  <si>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</si>
  <si>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</si>
  <si>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</si>
  <si>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</si>
  <si>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</si>
  <si>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</si>
  <si>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</si>
  <si>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</si>
  <si>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</si>
  <si>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</si>
  <si>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</si>
  <si>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</si>
  <si>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</si>
  <si>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</si>
  <si>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</si>
  <si>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</si>
  <si>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</si>
  <si>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</si>
  <si>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</si>
  <si>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</si>
  <si>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</si>
  <si>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</si>
  <si>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</si>
  <si>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</si>
  <si>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</si>
  <si>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</si>
  <si>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</si>
  <si>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</si>
  <si>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</si>
  <si>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</si>
  <si>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</si>
  <si>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</si>
  <si>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</si>
  <si>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</si>
  <si>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</si>
  <si>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</si>
  <si>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</si>
  <si>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</si>
  <si>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</si>
  <si>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</si>
  <si>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</si>
  <si>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</si>
  <si>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</si>
  <si>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</si>
  <si>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</si>
  <si>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</si>
  <si>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</si>
  <si>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</si>
  <si>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</si>
  <si>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</si>
  <si>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</si>
  <si>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</si>
  <si>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</si>
  <si>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</si>
  <si>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</si>
  <si>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</si>
  <si>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</si>
  <si>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</si>
  <si>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</si>
  <si>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</si>
  <si>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</si>
  <si>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</si>
  <si>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</si>
  <si>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</si>
  <si>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</si>
  <si>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</si>
  <si>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</si>
  <si>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</si>
  <si>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</si>
  <si>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</si>
  <si>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</si>
  <si>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</si>
  <si>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</si>
  <si>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</si>
  <si>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</si>
  <si>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</si>
  <si>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</si>
  <si>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</si>
  <si>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</si>
  <si>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</si>
  <si>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</si>
  <si>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</si>
  <si>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</si>
  <si>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</si>
  <si>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</si>
  <si>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</si>
  <si>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</si>
  <si>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</si>
  <si>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</si>
  <si>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</si>
  <si>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</si>
  <si>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</si>
  <si>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</si>
  <si>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</si>
  <si>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</si>
  <si>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</si>
  <si>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</si>
  <si>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</si>
  <si>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</si>
  <si>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</si>
  <si>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</si>
  <si>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</si>
  <si>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</si>
  <si>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</si>
  <si>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</si>
  <si>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</si>
  <si>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</si>
  <si>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</si>
  <si>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</si>
  <si>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</si>
  <si>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</si>
  <si>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</si>
  <si>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</si>
  <si>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</si>
  <si>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</si>
  <si>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</si>
  <si>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</si>
  <si>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</si>
  <si>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</si>
  <si>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</si>
  <si>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</si>
  <si>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</si>
  <si>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</si>
  <si>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</si>
  <si>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</si>
  <si>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</si>
  <si>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</si>
  <si>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</si>
  <si>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</si>
  <si>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</si>
  <si>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</si>
  <si>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</si>
  <si>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</si>
  <si>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</si>
  <si>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</si>
  <si>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</si>
  <si>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</si>
  <si>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</si>
  <si>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</si>
  <si>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</si>
  <si>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</si>
  <si>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</si>
  <si>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</si>
  <si>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</si>
  <si>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</si>
  <si>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</si>
  <si>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</si>
  <si>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</si>
  <si>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</si>
  <si>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</si>
  <si>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</si>
  <si>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</si>
  <si>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</si>
  <si>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</si>
  <si>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</si>
  <si>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</si>
  <si>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</si>
  <si>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</si>
  <si>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</si>
  <si>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</si>
  <si>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</si>
  <si>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</si>
  <si>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</si>
  <si>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</si>
  <si>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</si>
  <si>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</si>
  <si>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</si>
  <si>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</si>
  <si>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</si>
  <si>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</si>
  <si>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</si>
  <si>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</si>
  <si>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</si>
  <si>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</si>
  <si>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</si>
  <si>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</si>
  <si>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</si>
  <si>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</si>
  <si>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</si>
  <si>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</si>
  <si>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</si>
  <si>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</si>
  <si>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</si>
  <si>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</si>
  <si>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</si>
  <si>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</si>
  <si>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</si>
  <si>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</si>
  <si>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</si>
  <si>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</si>
  <si>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</si>
  <si>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</si>
  <si>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</si>
  <si>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</si>
  <si>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</si>
  <si>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</si>
  <si>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</si>
  <si>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</si>
  <si>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</si>
  <si>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</si>
  <si>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</si>
  <si>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</si>
  <si>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</si>
  <si>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</si>
  <si>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</si>
  <si>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</si>
  <si>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</si>
  <si>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</si>
  <si>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</si>
  <si>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</si>
  <si>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</si>
  <si>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</si>
  <si>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</si>
  <si>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</si>
  <si>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</si>
  <si>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</si>
  <si>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</si>
  <si>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</si>
  <si>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</si>
  <si>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</si>
  <si>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</si>
  <si>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</si>
  <si>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</si>
  <si>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</si>
  <si>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</si>
  <si>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</si>
  <si>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</si>
  <si>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</si>
  <si>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</si>
  <si>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</si>
  <si>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</si>
  <si>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</si>
  <si>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</si>
  <si>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</si>
  <si>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</si>
  <si>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</si>
  <si>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</si>
  <si>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</si>
  <si>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</si>
  <si>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</si>
  <si>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</si>
  <si>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</si>
  <si>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</si>
  <si>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</si>
  <si>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</si>
  <si>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</si>
  <si>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</si>
  <si>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</si>
  <si>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</si>
  <si>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</si>
  <si>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</si>
  <si>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</si>
  <si>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</si>
  <si>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</si>
  <si>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</si>
  <si>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</si>
  <si>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</si>
  <si>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</si>
  <si>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</si>
  <si>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</si>
  <si>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</si>
  <si>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</si>
  <si>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</si>
  <si>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</si>
  <si>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</si>
  <si>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</si>
  <si>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</si>
  <si>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</si>
  <si>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</si>
  <si>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</si>
  <si>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</si>
  <si>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</si>
  <si>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</si>
  <si>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</si>
  <si>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</si>
  <si>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</si>
  <si>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</si>
  <si>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</si>
  <si>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</si>
  <si>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</si>
  <si>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</si>
  <si>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</si>
  <si>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</si>
  <si>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</si>
  <si>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</si>
  <si>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</si>
  <si>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</si>
  <si>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</si>
  <si>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</si>
  <si>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</si>
  <si>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</si>
  <si>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</si>
  <si>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</si>
  <si>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</si>
  <si>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</si>
  <si>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</si>
  <si>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</si>
  <si>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</si>
  <si>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</si>
  <si>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</si>
  <si>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</si>
  <si>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</si>
  <si>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</si>
  <si>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</si>
  <si>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</si>
  <si>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</si>
  <si>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</si>
  <si>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</si>
  <si>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</si>
  <si>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</si>
  <si>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</si>
  <si>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</si>
  <si>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</si>
  <si>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</si>
  <si>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</si>
  <si>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</si>
  <si>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</si>
  <si>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</si>
  <si>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</si>
  <si>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</si>
  <si>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</si>
  <si>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</si>
  <si>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</si>
  <si>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</si>
  <si>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</si>
  <si>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</si>
  <si>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</si>
  <si>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</si>
  <si>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</si>
  <si>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</si>
  <si>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</si>
  <si>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</si>
  <si>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</si>
  <si>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</si>
  <si>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</si>
  <si>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</si>
  <si>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</si>
  <si>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</si>
  <si>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</si>
  <si>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</si>
  <si>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</si>
  <si>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</si>
  <si>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</si>
  <si>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</si>
  <si>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</si>
  <si>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</si>
  <si>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</si>
  <si>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</si>
  <si>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</si>
  <si>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</si>
  <si>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</si>
  <si>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</si>
  <si>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</si>
  <si>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</si>
  <si>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</si>
  <si>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</si>
  <si>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</si>
  <si>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</si>
  <si>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</si>
  <si>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</si>
  <si>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</si>
  <si>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</si>
  <si>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</si>
  <si>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</si>
  <si>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</si>
  <si>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</si>
  <si>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</si>
  <si>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</si>
  <si>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</si>
  <si>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</si>
  <si>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</si>
  <si>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</si>
  <si>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</si>
  <si>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</si>
  <si>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</si>
  <si>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</si>
  <si>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</si>
  <si>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</si>
  <si>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</si>
  <si>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</si>
  <si>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</si>
  <si>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</si>
  <si>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</si>
  <si>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</si>
  <si>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</si>
  <si>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</si>
  <si>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</si>
  <si>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</si>
  <si>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</si>
  <si>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</si>
  <si>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</si>
  <si>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</si>
  <si>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</si>
  <si>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</si>
  <si>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</si>
  <si>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</si>
  <si>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</si>
  <si>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</si>
  <si>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</si>
  <si>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</si>
  <si>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</si>
  <si>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</si>
  <si>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</si>
  <si>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</si>
  <si>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</si>
  <si>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</si>
  <si>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</si>
  <si>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</si>
  <si>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</si>
  <si>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</si>
  <si>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</si>
  <si>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</si>
  <si>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</si>
  <si>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</si>
  <si>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</si>
  <si>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</si>
  <si>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</si>
  <si>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</si>
  <si>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</si>
  <si>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</si>
  <si>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</si>
  <si>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</si>
  <si>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</si>
  <si>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</si>
  <si>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</si>
  <si>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</si>
  <si>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</si>
  <si>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</si>
  <si>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</si>
  <si>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</si>
  <si>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</si>
  <si>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</si>
  <si>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</si>
  <si>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</si>
  <si>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</si>
  <si>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</si>
  <si>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</si>
  <si>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</si>
  <si>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</si>
  <si>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</si>
  <si>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</si>
  <si>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</si>
  <si>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</si>
  <si>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</si>
  <si>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</si>
  <si>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</si>
  <si>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</si>
  <si>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</si>
  <si>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</si>
  <si>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</si>
  <si>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</si>
  <si>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</si>
  <si>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</si>
  <si>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</si>
  <si>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</si>
  <si>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</si>
  <si>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</si>
  <si>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</si>
  <si>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</si>
  <si>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</si>
  <si>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</si>
  <si>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</si>
  <si>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</si>
  <si>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</si>
  <si>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</si>
  <si>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</si>
  <si>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</si>
  <si>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</si>
  <si>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</si>
  <si>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</si>
  <si>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</si>
  <si>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</si>
  <si>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</si>
  <si>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</si>
  <si>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</si>
  <si>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</si>
  <si>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</si>
  <si>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</si>
  <si>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</si>
  <si>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</si>
  <si>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</si>
  <si>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</si>
  <si>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</si>
  <si>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</si>
  <si>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</si>
  <si>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</si>
  <si>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</si>
  <si>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</si>
  <si>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</si>
  <si>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</si>
  <si>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</si>
  <si>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</si>
  <si>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</si>
  <si>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</si>
  <si>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</si>
  <si>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</si>
  <si>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</si>
  <si>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</si>
  <si>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</si>
  <si>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</si>
  <si>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</si>
  <si>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</si>
  <si>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</si>
  <si>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</si>
  <si>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</si>
  <si>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</si>
  <si>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</si>
  <si>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</si>
  <si>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</si>
  <si>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</si>
  <si>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</si>
  <si>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</si>
  <si>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</si>
  <si>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</si>
  <si>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</si>
  <si>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</si>
  <si>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</si>
  <si>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</si>
  <si>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</si>
  <si>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</si>
  <si>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</si>
  <si>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</si>
  <si>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</si>
  <si>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</si>
  <si>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</si>
  <si>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</si>
  <si>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</si>
  <si>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</si>
  <si>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</si>
  <si>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</si>
  <si>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</si>
  <si>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</si>
  <si>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</si>
  <si>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</si>
  <si>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</si>
  <si>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</si>
  <si>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</si>
  <si>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</si>
  <si>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</si>
  <si>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</si>
  <si>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</si>
  <si>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</si>
  <si>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</si>
  <si>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</si>
  <si>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</si>
  <si>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</si>
  <si>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</si>
  <si>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</si>
  <si>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</si>
  <si>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</si>
  <si>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</si>
  <si>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</si>
  <si>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</si>
  <si>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</si>
  <si>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</si>
  <si>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</si>
  <si>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</si>
  <si>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</si>
  <si>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</si>
  <si>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</si>
  <si>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</si>
  <si>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</si>
  <si>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</si>
  <si>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</si>
  <si>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</si>
  <si>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</si>
  <si>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</si>
  <si>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</si>
  <si>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</si>
  <si>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</si>
  <si>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</si>
  <si>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</si>
  <si>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</si>
  <si>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</si>
  <si>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</si>
  <si>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</si>
  <si>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</si>
  <si>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</si>
  <si>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</si>
  <si>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</si>
  <si>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</si>
  <si>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</si>
  <si>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</si>
  <si>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</si>
  <si>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</si>
  <si>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</si>
  <si>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</si>
  <si>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</si>
  <si>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</si>
  <si>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</si>
  <si>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</si>
  <si>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</si>
  <si>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</si>
  <si>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</si>
  <si>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</si>
  <si>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</si>
  <si>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</si>
  <si>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</si>
  <si>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</si>
  <si>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</si>
  <si>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</si>
  <si>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</si>
  <si>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</si>
  <si>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</si>
  <si>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</si>
  <si>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</si>
  <si>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</si>
  <si>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</si>
  <si>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</si>
  <si>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</si>
  <si>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</si>
  <si>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</si>
  <si>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</si>
  <si>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</si>
  <si>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</si>
  <si>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</si>
  <si>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</si>
  <si>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</si>
  <si>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</si>
  <si>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</si>
  <si>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</si>
  <si>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</si>
  <si>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</si>
  <si>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</si>
  <si>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</si>
  <si>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</si>
  <si>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</si>
  <si>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</si>
  <si>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</si>
  <si>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</si>
  <si>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</si>
  <si>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</si>
  <si>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</si>
  <si>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</si>
  <si>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</si>
  <si>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</si>
  <si>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</si>
  <si>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</si>
  <si>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</si>
  <si>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</si>
  <si>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</si>
  <si>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</si>
  <si>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</si>
  <si>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</si>
  <si>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</si>
  <si>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</si>
  <si>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</si>
  <si>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</si>
  <si>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</si>
  <si>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</si>
  <si>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</si>
  <si>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</si>
  <si>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</si>
  <si>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</si>
  <si>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</si>
  <si>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</si>
  <si>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</si>
  <si>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</si>
  <si>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</si>
  <si>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</si>
  <si>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</si>
  <si>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</si>
  <si>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</si>
  <si>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</si>
  <si>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</si>
  <si>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</si>
  <si>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</si>
  <si>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</si>
  <si>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</si>
  <si>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</si>
  <si>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</si>
  <si>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</si>
  <si>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</si>
  <si>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</si>
  <si>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</si>
  <si>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</si>
  <si>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</si>
  <si>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</si>
  <si>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</si>
  <si>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</si>
  <si>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</si>
  <si>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</si>
  <si>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</si>
  <si>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</si>
  <si>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</si>
  <si>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</si>
  <si>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</si>
  <si>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</si>
  <si>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</si>
  <si>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</si>
  <si>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</si>
  <si>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</si>
  <si>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</si>
  <si>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</si>
  <si>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</si>
  <si>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</si>
  <si>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</si>
  <si>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</si>
  <si>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</si>
  <si>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</si>
  <si>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</si>
  <si>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</si>
  <si>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</si>
  <si>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</si>
  <si>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</si>
  <si>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</si>
  <si>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</si>
  <si>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</si>
  <si>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</si>
  <si>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</si>
  <si>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</si>
  <si>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</si>
  <si>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</si>
  <si>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</si>
  <si>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</si>
  <si>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</si>
  <si>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</si>
  <si>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</si>
  <si>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</si>
  <si>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</si>
  <si>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</si>
  <si>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</si>
  <si>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</si>
  <si>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</si>
  <si>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</si>
  <si>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</si>
  <si>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</si>
  <si>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</si>
  <si>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</si>
  <si>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</si>
  <si>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</si>
  <si>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</si>
  <si>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</si>
  <si>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</si>
  <si>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</si>
  <si>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</si>
  <si>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</si>
  <si>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</si>
  <si>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</si>
  <si>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</si>
  <si>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</si>
  <si>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</si>
  <si>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</si>
  <si>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</si>
  <si>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</si>
  <si>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</si>
  <si>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</si>
  <si>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</si>
  <si>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</si>
  <si>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</si>
  <si>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</si>
  <si>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</si>
  <si>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</si>
  <si>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</si>
  <si>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</si>
  <si>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</si>
  <si>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</si>
  <si>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</si>
  <si>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</si>
  <si>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</si>
  <si>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</si>
  <si>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</si>
  <si>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</si>
  <si>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</si>
  <si>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</si>
  <si>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</si>
  <si>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</si>
  <si>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</si>
  <si>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</si>
  <si>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</si>
  <si>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</si>
  <si>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</si>
  <si>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</si>
  <si>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</si>
  <si>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</si>
  <si>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</si>
  <si>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</si>
  <si>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</si>
  <si>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</si>
  <si>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</si>
  <si>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</si>
  <si>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</si>
  <si>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</si>
  <si>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</si>
  <si>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</si>
  <si>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</si>
  <si>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</si>
  <si>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</si>
  <si>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</si>
  <si>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</si>
  <si>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</si>
  <si>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</si>
  <si>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</si>
  <si>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</si>
  <si>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</si>
  <si>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</si>
  <si>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</si>
  <si>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</si>
  <si>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</si>
  <si>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</si>
  <si>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</si>
  <si>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</si>
  <si>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</si>
  <si>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</si>
  <si>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</si>
  <si>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</si>
  <si>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</si>
  <si>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</si>
  <si>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</si>
  <si>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</si>
  <si>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</si>
  <si>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</si>
  <si>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</si>
  <si>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</si>
  <si>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</si>
  <si>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</si>
  <si>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</si>
  <si>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</si>
  <si>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</si>
  <si>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</si>
  <si>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</si>
  <si>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</si>
  <si>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</si>
  <si>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</si>
  <si>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</si>
  <si>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</si>
  <si>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</si>
  <si>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</si>
  <si>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</si>
  <si>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</si>
  <si>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</si>
  <si>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</si>
  <si>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</si>
  <si>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</si>
  <si>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</si>
  <si>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</si>
  <si>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</si>
  <si>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</si>
  <si>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</si>
  <si>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</si>
  <si>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</si>
  <si>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</si>
  <si>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</si>
  <si>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</si>
  <si>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</si>
  <si>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</si>
  <si>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</si>
  <si>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</si>
  <si>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</si>
  <si>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</si>
  <si>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</si>
  <si>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</si>
  <si>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</si>
  <si>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</si>
  <si>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</si>
  <si>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</si>
  <si>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</si>
  <si>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</si>
  <si>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</si>
  <si>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</si>
  <si>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</si>
  <si>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</si>
  <si>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</si>
  <si>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</si>
  <si>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</si>
  <si>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</si>
  <si>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</si>
  <si>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</si>
  <si>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</si>
  <si>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</si>
  <si>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</si>
  <si>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</si>
  <si>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</si>
  <si>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</si>
  <si>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</si>
  <si>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</si>
  <si>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</si>
  <si>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</si>
  <si>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</si>
  <si>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</si>
  <si>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</si>
  <si>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</si>
  <si>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</si>
  <si>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</si>
  <si>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</si>
  <si>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</si>
  <si>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</si>
  <si>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</si>
  <si>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</si>
  <si>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</si>
  <si>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</si>
  <si>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</si>
  <si>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</si>
  <si>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</si>
  <si>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</si>
  <si>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</si>
  <si>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</si>
  <si>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</si>
  <si>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</si>
  <si>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</si>
  <si>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</si>
  <si>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</si>
  <si>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</si>
  <si>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</si>
  <si>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</si>
  <si>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</si>
  <si>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</si>
  <si>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</si>
  <si>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</si>
  <si>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</si>
  <si>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</si>
  <si>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</si>
  <si>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</si>
  <si>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</si>
  <si>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</si>
  <si>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</si>
  <si>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</si>
  <si>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</si>
  <si>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</si>
  <si>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</si>
  <si>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</si>
  <si>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</si>
  <si>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</si>
  <si>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</si>
  <si>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</si>
  <si>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</si>
  <si>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</si>
  <si>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</si>
  <si>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</si>
  <si>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</si>
  <si>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</si>
  <si>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</si>
  <si>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</si>
  <si>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</si>
  <si>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</si>
  <si>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</si>
  <si>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</si>
  <si>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</si>
  <si>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</si>
  <si>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</si>
  <si>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</si>
  <si>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</si>
  <si>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</si>
  <si>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</si>
  <si>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</si>
  <si>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</si>
  <si>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</si>
  <si>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</si>
  <si>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</si>
  <si>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</si>
  <si>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</si>
  <si>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</si>
  <si>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</si>
  <si>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</si>
  <si>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</si>
  <si>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</si>
  <si>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</si>
  <si>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</si>
  <si>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</si>
  <si>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</si>
  <si>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</si>
  <si>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</si>
  <si>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</si>
  <si>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</si>
  <si>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</si>
  <si>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</si>
  <si>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</si>
  <si>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</si>
  <si>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</si>
  <si>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</si>
  <si>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</si>
  <si>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</si>
  <si>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</si>
  <si>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</si>
  <si>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</si>
  <si>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</si>
  <si>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</si>
  <si>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</si>
  <si>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</si>
  <si>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</si>
  <si>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</si>
  <si>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</si>
  <si>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</si>
  <si>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</si>
  <si>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</si>
  <si>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</si>
  <si>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</si>
  <si>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</si>
  <si>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</si>
  <si>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</si>
  <si>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</si>
  <si>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</si>
  <si>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</si>
  <si>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</si>
  <si>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</si>
  <si>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</si>
  <si>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</si>
  <si>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</si>
  <si>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</si>
  <si>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</si>
  <si>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</si>
  <si>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</si>
  <si>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</si>
  <si>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</si>
  <si>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</si>
  <si>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</si>
  <si>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</si>
  <si>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</si>
  <si>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</si>
  <si>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</si>
  <si>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</si>
  <si>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</si>
  <si>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</si>
  <si>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</si>
  <si>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</si>
  <si>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</si>
  <si>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</si>
  <si>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</si>
  <si>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</si>
  <si>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</si>
  <si>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</si>
  <si>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</si>
  <si>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</si>
  <si>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</si>
  <si>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</si>
  <si>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</si>
  <si>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</si>
  <si>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</si>
  <si>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</si>
  <si>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</si>
  <si>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</si>
  <si>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</si>
  <si>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</si>
  <si>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</si>
  <si>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</si>
  <si>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</si>
  <si>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</si>
  <si>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</si>
  <si>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</si>
  <si>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</si>
  <si>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</si>
  <si>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</si>
  <si>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</si>
  <si>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</si>
  <si>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</si>
  <si>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</si>
  <si>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</si>
  <si>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</si>
  <si>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</si>
  <si>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</si>
  <si>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</si>
  <si>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</si>
  <si>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</si>
  <si>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</si>
  <si>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</si>
  <si>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</si>
  <si>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</si>
  <si>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</si>
  <si>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</si>
  <si>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</si>
  <si>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</si>
  <si>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</si>
  <si>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</si>
  <si>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</si>
  <si>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</si>
  <si>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</si>
  <si>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</si>
  <si>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</si>
  <si>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</si>
  <si>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</si>
  <si>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</si>
  <si>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</si>
  <si>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</si>
  <si>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</si>
  <si>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</si>
  <si>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</si>
  <si>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</si>
  <si>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</si>
  <si>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</si>
  <si>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</si>
  <si>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</si>
  <si>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</si>
  <si>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</si>
  <si>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</si>
  <si>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</si>
  <si>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</si>
  <si>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</si>
  <si>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</si>
  <si>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</si>
  <si>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</si>
  <si>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</si>
  <si>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</si>
  <si>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</si>
  <si>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</si>
  <si>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</si>
  <si>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</si>
  <si>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</si>
  <si>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</si>
  <si>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</si>
  <si>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</si>
  <si>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</si>
  <si>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</si>
  <si>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</si>
  <si>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</si>
  <si>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</si>
  <si>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</si>
  <si>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</si>
  <si>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</si>
  <si>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</si>
  <si>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</si>
  <si>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</si>
  <si>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</si>
  <si>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</si>
  <si>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</si>
  <si>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</si>
  <si>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</si>
  <si>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</si>
  <si>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</si>
  <si>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</si>
  <si>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</si>
  <si>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</si>
  <si>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</si>
  <si>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</si>
  <si>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</si>
  <si>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</si>
  <si>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</si>
  <si>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</si>
  <si>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</si>
  <si>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</si>
  <si>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</si>
  <si>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</si>
  <si>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</si>
  <si>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</si>
  <si>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</si>
  <si>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</si>
  <si>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</si>
  <si>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</si>
  <si>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</si>
  <si>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</si>
  <si>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</si>
  <si>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</si>
  <si>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</si>
  <si>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</si>
  <si>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</si>
  <si>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</si>
  <si>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</si>
  <si>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</si>
  <si>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</si>
  <si>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</si>
  <si>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</si>
  <si>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</si>
  <si>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</si>
  <si>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</si>
  <si>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</si>
  <si>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</si>
  <si>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</si>
  <si>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</si>
  <si>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</si>
  <si>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</si>
  <si>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</si>
  <si>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</si>
  <si>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</si>
  <si>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</si>
  <si>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</si>
  <si>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</si>
  <si>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</si>
  <si>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</si>
  <si>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</si>
  <si>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</si>
  <si>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</si>
  <si>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</si>
  <si>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</si>
  <si>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</si>
  <si>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</si>
  <si>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</si>
  <si>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</si>
  <si>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</si>
  <si>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</si>
  <si>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</si>
  <si>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</si>
  <si>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</si>
  <si>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</si>
  <si>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</si>
  <si>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</si>
  <si>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</si>
  <si>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</si>
  <si>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</si>
  <si>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</si>
  <si>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</si>
  <si>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</si>
  <si>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</si>
  <si>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</si>
  <si>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</si>
  <si>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</si>
  <si>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</si>
  <si>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</si>
  <si>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</si>
  <si>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</si>
  <si>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</si>
  <si>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</si>
  <si>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</si>
  <si>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</si>
  <si>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</si>
  <si>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</si>
  <si>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</si>
  <si>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</si>
  <si>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</si>
  <si>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</si>
  <si>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</si>
  <si>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</si>
  <si>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</si>
  <si>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</si>
  <si>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</si>
  <si>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</si>
  <si>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</si>
  <si>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</si>
  <si>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</si>
  <si>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</si>
  <si>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</si>
  <si>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</si>
  <si>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</si>
  <si>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</si>
  <si>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</si>
  <si>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</si>
  <si>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</si>
  <si>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</si>
  <si>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</si>
  <si>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</si>
  <si>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</si>
  <si>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</si>
  <si>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</si>
  <si>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</si>
  <si>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</si>
  <si>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</si>
  <si>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</si>
  <si>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</si>
  <si>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</si>
  <si>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</si>
  <si>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</si>
  <si>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</si>
  <si>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</si>
  <si>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</si>
  <si>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</si>
  <si>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</si>
  <si>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</si>
  <si>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</si>
  <si>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</si>
  <si>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</si>
  <si>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</si>
  <si>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</si>
  <si>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</si>
  <si>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</si>
  <si>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</si>
  <si>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</si>
  <si>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</si>
  <si>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</si>
  <si>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</si>
  <si>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</si>
  <si>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</si>
  <si>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</si>
  <si>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</si>
  <si>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</si>
  <si>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</si>
  <si>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</si>
  <si>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</si>
  <si>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</si>
  <si>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</si>
  <si>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</si>
  <si>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</si>
  <si>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</si>
  <si>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</si>
  <si>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</si>
  <si>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</si>
  <si>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</si>
  <si>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</si>
  <si>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</si>
  <si>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</si>
  <si>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</si>
  <si>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</si>
  <si>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</si>
  <si>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</si>
  <si>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</si>
  <si>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</si>
  <si>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</si>
  <si>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</si>
  <si>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</si>
  <si>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</si>
  <si>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</si>
  <si>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</si>
  <si>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</si>
  <si>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</si>
  <si>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</si>
  <si>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</si>
  <si>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</si>
  <si>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</si>
  <si>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</si>
  <si>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</si>
  <si>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</si>
  <si>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</si>
  <si>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</si>
  <si>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</si>
  <si>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</si>
  <si>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</si>
  <si>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</si>
  <si>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</si>
  <si>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</si>
  <si>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</si>
  <si>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</si>
  <si>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</si>
  <si>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</si>
  <si>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</si>
  <si>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</si>
  <si>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</si>
  <si>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</si>
  <si>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</si>
  <si>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</si>
  <si>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</si>
  <si>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</si>
  <si>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</si>
  <si>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</si>
  <si>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</si>
  <si>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</si>
  <si>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</si>
  <si>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</si>
  <si>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</si>
  <si>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</si>
  <si>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</si>
  <si>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</si>
  <si>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</si>
  <si>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</si>
  <si>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</si>
  <si>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</si>
  <si>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</si>
  <si>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</si>
  <si>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</si>
  <si>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</si>
  <si>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</si>
  <si>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</si>
  <si>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</si>
  <si>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</si>
  <si>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</si>
  <si>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</si>
  <si>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</si>
  <si>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</si>
  <si>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</si>
  <si>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</si>
  <si>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</si>
  <si>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</si>
  <si>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</si>
  <si>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</si>
  <si>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</si>
  <si>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</si>
  <si>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</si>
  <si>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</si>
  <si>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</si>
  <si>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</si>
  <si>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</si>
  <si>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</si>
  <si>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</si>
  <si>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</si>
  <si>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</si>
  <si>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</si>
  <si>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</si>
  <si>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</si>
  <si>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</si>
  <si>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</si>
  <si>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</si>
  <si>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</si>
  <si>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</si>
  <si>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</si>
  <si>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</si>
  <si>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</si>
  <si>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</si>
  <si>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</si>
  <si>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</si>
  <si>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</si>
  <si>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</si>
  <si>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</si>
  <si>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</si>
  <si>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</si>
  <si>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</si>
  <si>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</si>
  <si>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</si>
  <si>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</si>
  <si>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</si>
  <si>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</si>
  <si>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</si>
  <si>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</si>
  <si>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</si>
  <si>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</si>
  <si>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</si>
  <si>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</si>
  <si>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</si>
  <si>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</si>
  <si>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</si>
  <si>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</si>
  <si>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</si>
  <si>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</si>
  <si>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</si>
  <si>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</si>
  <si>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</si>
  <si>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</si>
  <si>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</si>
  <si>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</si>
  <si>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</si>
  <si>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</si>
  <si>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</si>
  <si>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</si>
  <si>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</si>
  <si>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</si>
  <si>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</si>
  <si>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</si>
  <si>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</si>
  <si>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</si>
  <si>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</si>
  <si>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</si>
  <si>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</si>
  <si>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</si>
  <si>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</si>
  <si>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</si>
  <si>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</si>
  <si>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</si>
  <si>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</si>
  <si>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</si>
  <si>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</si>
  <si>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</si>
  <si>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</si>
  <si>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</si>
  <si>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</si>
  <si>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</si>
  <si>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</si>
  <si>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</si>
  <si>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</si>
  <si>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</si>
  <si>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</si>
  <si>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</si>
  <si>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</si>
  <si>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</si>
  <si>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</si>
  <si>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</si>
  <si>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</si>
  <si>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</si>
  <si>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</si>
  <si>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</si>
  <si>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</si>
  <si>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</si>
  <si>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</si>
  <si>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</si>
  <si>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</si>
  <si>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</si>
  <si>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</si>
  <si>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</si>
  <si>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</si>
  <si>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</si>
  <si>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</si>
  <si>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</si>
  <si>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</si>
  <si>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</si>
  <si>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</si>
  <si>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</si>
  <si>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</si>
  <si>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</si>
  <si>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</si>
  <si>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</si>
  <si>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</si>
  <si>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</si>
  <si>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</si>
  <si>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</si>
  <si>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</si>
  <si>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</si>
  <si>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</si>
  <si>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</si>
  <si>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</si>
  <si>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</si>
  <si>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</si>
  <si>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</si>
  <si>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</si>
  <si>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</si>
  <si>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</si>
  <si>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</si>
  <si>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</si>
  <si>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</si>
  <si>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</si>
  <si>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</si>
  <si>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</si>
  <si>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</si>
  <si>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</si>
  <si>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</si>
  <si>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</si>
  <si>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</si>
  <si>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</si>
  <si>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</si>
  <si>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</si>
  <si>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</si>
  <si>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</si>
  <si>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</si>
  <si>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</si>
  <si>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</si>
  <si>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</si>
  <si>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</si>
  <si>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</si>
  <si>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</si>
  <si>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</si>
  <si>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</si>
  <si>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</si>
  <si>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</si>
  <si>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</si>
  <si>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</si>
  <si>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</si>
  <si>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</si>
  <si>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</si>
  <si>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</si>
  <si>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</si>
  <si>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</si>
  <si>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</si>
  <si>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</si>
  <si>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</si>
  <si>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</si>
  <si>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</si>
  <si>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</si>
  <si>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</si>
  <si>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</si>
  <si>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</si>
  <si>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</si>
  <si>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</si>
  <si>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</si>
  <si>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</si>
  <si>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</si>
  <si>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</si>
  <si>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</si>
  <si>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</si>
  <si>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</si>
  <si>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</si>
  <si>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</si>
  <si>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</si>
  <si>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</si>
  <si>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</si>
  <si>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</si>
  <si>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</si>
  <si>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</si>
  <si>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</si>
  <si>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</si>
  <si>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</si>
  <si>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</si>
  <si>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</si>
  <si>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</si>
  <si>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</si>
  <si>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</si>
  <si>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</si>
  <si>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</si>
  <si>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</si>
  <si>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</si>
  <si>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</si>
  <si>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</si>
  <si>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</si>
  <si>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</si>
  <si>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</si>
  <si>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</si>
  <si>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</si>
  <si>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</si>
  <si>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</si>
  <si>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</si>
  <si>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</si>
  <si>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</si>
  <si>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</si>
  <si>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</si>
  <si>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</si>
  <si>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</si>
  <si>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</si>
  <si>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</si>
  <si>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</si>
  <si>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</si>
  <si>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</si>
  <si>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</si>
  <si>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</si>
  <si>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</si>
  <si>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</si>
  <si>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</si>
  <si>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</si>
  <si>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</si>
  <si>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</si>
  <si>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</si>
  <si>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</si>
  <si>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</si>
  <si>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</si>
  <si>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</si>
  <si>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</si>
  <si>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</si>
  <si>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</si>
  <si>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</si>
  <si>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</si>
  <si>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</si>
  <si>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</si>
  <si>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</si>
  <si>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</si>
  <si>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</si>
  <si>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</si>
  <si>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</si>
  <si>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</si>
  <si>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</si>
  <si>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</si>
  <si>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</si>
  <si>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</si>
  <si>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</si>
  <si>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</si>
  <si>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</si>
  <si>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</si>
  <si>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</si>
  <si>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</si>
  <si>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</si>
  <si>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</si>
  <si>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</si>
  <si>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</si>
  <si>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</si>
  <si>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</si>
  <si>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</si>
  <si>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</si>
  <si>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</si>
  <si>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</si>
  <si>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</si>
  <si>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</si>
  <si>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</si>
  <si>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</si>
  <si>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</si>
  <si>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</si>
  <si>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</si>
  <si>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</si>
  <si>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</si>
  <si>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</si>
  <si>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</si>
  <si>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</si>
  <si>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</si>
  <si>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</si>
  <si>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</si>
  <si>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</si>
  <si>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</si>
  <si>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</si>
  <si>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</si>
  <si>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</si>
  <si>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</si>
  <si>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</si>
  <si>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</si>
  <si>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</si>
  <si>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</si>
  <si>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</si>
  <si>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</si>
  <si>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</si>
  <si>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</si>
  <si>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</si>
  <si>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</si>
  <si>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</si>
  <si>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</si>
  <si>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</si>
  <si>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</si>
  <si>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</si>
  <si>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</si>
  <si>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</si>
  <si>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</si>
  <si>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</si>
  <si>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</si>
  <si>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</si>
  <si>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</si>
  <si>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</si>
  <si>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</si>
  <si>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</si>
  <si>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</si>
  <si>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</si>
  <si>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</si>
  <si>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</si>
  <si>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</si>
  <si>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</si>
  <si>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</si>
  <si>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</si>
  <si>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</si>
  <si>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</si>
  <si>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</si>
  <si>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</si>
  <si>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</si>
  <si>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</si>
  <si>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</si>
  <si>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</si>
  <si>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</si>
  <si>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</si>
  <si>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</si>
  <si>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</si>
  <si>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</si>
  <si>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</si>
  <si>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</si>
  <si>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</si>
  <si>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</si>
  <si>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</si>
  <si>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</si>
  <si>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</si>
  <si>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</si>
  <si>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</si>
  <si>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</si>
  <si>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</si>
  <si>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</si>
  <si>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</si>
  <si>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</si>
  <si>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</si>
  <si>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</si>
  <si>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</si>
  <si>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</si>
  <si>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</si>
  <si>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</si>
  <si>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</si>
  <si>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</si>
  <si>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</si>
  <si>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</si>
  <si>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</si>
  <si>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</si>
  <si>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</si>
  <si>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</si>
  <si>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</si>
  <si>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</si>
  <si>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</si>
  <si>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</si>
  <si>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</si>
  <si>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</si>
  <si>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</si>
  <si>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</si>
  <si>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</si>
  <si>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</si>
  <si>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</si>
  <si>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</si>
  <si>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</si>
  <si>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</si>
  <si>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</si>
  <si>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</si>
  <si>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</si>
  <si>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</si>
  <si>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</si>
  <si>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</si>
  <si>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</si>
  <si>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</si>
  <si>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</si>
  <si>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</si>
  <si>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</si>
  <si>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</si>
  <si>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</si>
  <si>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</si>
  <si>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</si>
  <si>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</si>
  <si>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</si>
  <si>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</si>
  <si>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</si>
  <si>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</si>
  <si>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</si>
  <si>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</si>
  <si>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</si>
  <si>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</si>
  <si>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</si>
  <si>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</si>
  <si>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</si>
  <si>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</si>
  <si>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</si>
  <si>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</si>
  <si>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</si>
  <si>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</si>
  <si>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</si>
  <si>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</si>
  <si>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</si>
  <si>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</si>
  <si>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</si>
  <si>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</si>
  <si>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</si>
  <si>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</si>
  <si>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</si>
  <si>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</si>
  <si>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</si>
  <si>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</si>
  <si>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</si>
  <si>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</si>
  <si>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</si>
  <si>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</si>
  <si>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</si>
  <si>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</si>
  <si>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</si>
  <si>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</si>
  <si>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</si>
  <si>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</si>
  <si>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</si>
  <si>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</si>
  <si>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</si>
  <si>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</si>
  <si>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</si>
  <si>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</si>
  <si>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</si>
  <si>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</si>
  <si>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</si>
  <si>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</si>
  <si>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</si>
  <si>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</si>
  <si>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</si>
  <si>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</si>
  <si>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</si>
  <si>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</si>
  <si>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</si>
  <si>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</si>
  <si>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</si>
  <si>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</si>
  <si>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</si>
  <si>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</si>
  <si>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</si>
  <si>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</si>
  <si>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</si>
  <si>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</si>
  <si>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</si>
  <si>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</si>
  <si>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</si>
  <si>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</si>
  <si>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</si>
  <si>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</si>
  <si>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</si>
  <si>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</si>
  <si>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</si>
  <si>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</si>
  <si>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</si>
  <si>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</si>
  <si>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</si>
  <si>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</si>
  <si>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</si>
  <si>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</si>
  <si>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</si>
  <si>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</si>
  <si>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</si>
  <si>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</si>
  <si>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</si>
  <si>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</si>
  <si>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</si>
  <si>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</si>
  <si>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</si>
  <si>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</si>
  <si>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</si>
  <si>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</si>
  <si>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</si>
  <si>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</si>
  <si>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</si>
  <si>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</si>
  <si>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</si>
  <si>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</si>
  <si>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</si>
  <si>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</si>
  <si>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</si>
  <si>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</si>
  <si>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</si>
  <si>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</si>
  <si>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</si>
  <si>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</si>
  <si>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</si>
  <si>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</si>
  <si>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</si>
  <si>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</si>
  <si>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</si>
  <si>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</si>
  <si>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</si>
  <si>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</si>
  <si>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</si>
  <si>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</si>
  <si>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</si>
  <si>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</si>
  <si>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</si>
  <si>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</si>
  <si>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</si>
  <si>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</si>
  <si>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</si>
  <si>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</si>
  <si>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</si>
  <si>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</si>
  <si>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</si>
  <si>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</si>
  <si>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</si>
  <si>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</si>
  <si>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</si>
  <si>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</si>
  <si>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</si>
  <si>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</si>
  <si>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</si>
  <si>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</si>
  <si>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</si>
  <si>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</si>
  <si>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</si>
  <si>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</si>
  <si>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</si>
  <si>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</si>
  <si>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</si>
  <si>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</si>
  <si>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</si>
  <si>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</si>
  <si>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</si>
  <si>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</si>
  <si>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</si>
  <si>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</si>
  <si>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</si>
  <si>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</si>
  <si>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</si>
  <si>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</si>
  <si>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</si>
  <si>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</si>
  <si>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</si>
  <si>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</si>
  <si>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</si>
  <si>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</si>
  <si>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</si>
  <si>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</si>
  <si>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</si>
  <si>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</si>
  <si>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</si>
  <si>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</si>
  <si>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</si>
  <si>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</si>
  <si>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</si>
  <si>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</si>
  <si>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</si>
  <si>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</si>
  <si>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</si>
  <si>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</si>
  <si>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</si>
  <si>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</si>
  <si>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</si>
  <si>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</si>
  <si>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</si>
  <si>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</si>
  <si>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</si>
  <si>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</si>
  <si>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</si>
  <si>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</si>
  <si>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</si>
  <si>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</si>
  <si>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</si>
  <si>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</si>
  <si>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</si>
  <si>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</si>
  <si>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</si>
  <si>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</si>
  <si>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</si>
  <si>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</si>
  <si>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</si>
  <si>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</si>
  <si>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</si>
  <si>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</si>
  <si>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</si>
  <si>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</si>
  <si>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</si>
  <si>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</si>
  <si>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</si>
  <si>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</si>
  <si>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</si>
  <si>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</si>
  <si>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</si>
  <si>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</si>
  <si>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</si>
  <si>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</si>
  <si>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</si>
  <si>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</si>
  <si>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</si>
  <si>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</si>
  <si>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</si>
  <si>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</si>
  <si>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</si>
  <si>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</si>
  <si>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</si>
  <si>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</si>
  <si>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</si>
  <si>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</si>
  <si>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</si>
  <si>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</si>
  <si>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</si>
  <si>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</si>
  <si>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</si>
  <si>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</si>
  <si>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</si>
  <si>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</si>
  <si>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</si>
  <si>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</si>
  <si>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</si>
  <si>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</si>
  <si>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</si>
  <si>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</si>
  <si>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</si>
  <si>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</si>
  <si>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</si>
  <si>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</si>
  <si>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</si>
  <si>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</si>
  <si>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</si>
  <si>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</si>
  <si>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</si>
  <si>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</si>
  <si>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</si>
  <si>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</si>
  <si>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</si>
  <si>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</si>
  <si>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</si>
  <si>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</si>
  <si>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</si>
  <si>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</si>
  <si>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</si>
  <si>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</si>
  <si>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</si>
  <si>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</si>
  <si>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</si>
  <si>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</si>
  <si>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</si>
  <si>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</si>
  <si>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</si>
  <si>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</si>
  <si>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</si>
  <si>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</si>
  <si>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</si>
  <si>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</si>
  <si>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</si>
  <si>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</si>
  <si>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</si>
  <si>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</si>
  <si>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</si>
  <si>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</si>
  <si>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</si>
  <si>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</si>
  <si>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</si>
  <si>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</si>
  <si>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</si>
  <si>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</si>
  <si>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</si>
  <si>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</si>
  <si>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</si>
  <si>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</si>
  <si>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</si>
  <si>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</si>
  <si>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</si>
  <si>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</si>
  <si>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</si>
  <si>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</si>
  <si>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</si>
  <si>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</si>
  <si>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</si>
  <si>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</si>
  <si>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</si>
  <si>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</si>
  <si>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</si>
  <si>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</si>
  <si>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</si>
  <si>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</si>
  <si>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</si>
  <si>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</si>
  <si>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</si>
  <si>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</si>
  <si>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</si>
  <si>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</si>
  <si>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</si>
  <si>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</si>
  <si>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</si>
  <si>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</si>
  <si>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</si>
  <si>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</si>
  <si>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</si>
  <si>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</si>
  <si>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</si>
  <si>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</si>
  <si>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</si>
  <si>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</si>
  <si>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</si>
  <si>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</si>
  <si>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</si>
  <si>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</si>
  <si>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</si>
  <si>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</si>
  <si>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</si>
  <si>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</si>
  <si>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</si>
  <si>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</si>
  <si>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</si>
  <si>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</si>
  <si>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</si>
  <si>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</si>
  <si>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</si>
  <si>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</si>
  <si>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</si>
  <si>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</si>
  <si>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</si>
  <si>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</si>
  <si>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</si>
  <si>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</si>
  <si>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</si>
  <si>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</si>
  <si>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</si>
  <si>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</si>
  <si>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</si>
  <si>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</si>
  <si>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</si>
  <si>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</si>
  <si>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</si>
  <si>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</si>
  <si>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</si>
  <si>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</si>
  <si>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</si>
  <si>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</si>
  <si>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</si>
  <si>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</si>
  <si>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</si>
  <si>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</si>
  <si>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</si>
  <si>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</si>
  <si>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</si>
  <si>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</si>
  <si>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</si>
  <si>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</si>
  <si>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</si>
  <si>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</si>
  <si>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</si>
  <si>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</si>
  <si>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</si>
  <si>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</si>
  <si>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</si>
  <si>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</si>
  <si>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</si>
  <si>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</si>
  <si>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</si>
  <si>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</si>
  <si>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</si>
  <si>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</si>
  <si>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</si>
  <si>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</si>
  <si>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</si>
  <si>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</si>
  <si>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</si>
  <si>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</si>
  <si>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</si>
  <si>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</si>
  <si>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</si>
  <si>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</si>
  <si>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</si>
  <si>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</si>
  <si>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</si>
  <si>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</si>
  <si>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</si>
  <si>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</si>
  <si>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</si>
  <si>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</si>
  <si>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</si>
  <si>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</si>
  <si>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</si>
  <si>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</si>
  <si>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</si>
  <si>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</si>
  <si>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</si>
  <si>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</si>
  <si>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</si>
  <si>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</si>
  <si>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</si>
  <si>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</si>
  <si>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</si>
  <si>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</si>
  <si>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</si>
  <si>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</si>
  <si>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</si>
  <si>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</si>
  <si>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</si>
  <si>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</si>
  <si>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</si>
  <si>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</si>
  <si>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</si>
  <si>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</si>
  <si>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</si>
  <si>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</si>
  <si>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</si>
  <si>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</si>
  <si>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</si>
  <si>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</si>
  <si>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</si>
  <si>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</si>
  <si>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</si>
  <si>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</si>
  <si>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</si>
  <si>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</si>
  <si>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</si>
  <si>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</si>
  <si>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</si>
  <si>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</si>
  <si>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</si>
  <si>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</si>
  <si>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</si>
  <si>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</si>
  <si>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</si>
  <si>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</si>
  <si>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</si>
  <si>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</si>
  <si>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</si>
  <si>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</si>
  <si>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</si>
  <si>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</si>
  <si>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</si>
  <si>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</si>
  <si>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</si>
  <si>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</si>
  <si>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</si>
  <si>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</si>
  <si>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</si>
  <si>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</si>
  <si>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</si>
  <si>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</si>
  <si>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</si>
  <si>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</si>
  <si>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</si>
  <si>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</si>
  <si>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</si>
  <si>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</si>
  <si>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</si>
  <si>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</si>
  <si>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</si>
  <si>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</si>
  <si>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</si>
  <si>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</si>
  <si>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</si>
  <si>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</si>
  <si>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</si>
  <si>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</si>
  <si>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</si>
  <si>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</si>
  <si>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</si>
  <si>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</si>
  <si>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</si>
  <si>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</si>
  <si>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</si>
  <si>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</si>
  <si>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</si>
  <si>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</si>
  <si>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</si>
  <si>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</si>
  <si>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</si>
  <si>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</si>
  <si>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</si>
  <si>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</si>
  <si>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</si>
  <si>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</si>
  <si>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</si>
  <si>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</si>
  <si>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</si>
  <si>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</si>
  <si>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</si>
  <si>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</si>
  <si>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</si>
  <si>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</si>
  <si>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</si>
  <si>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</si>
  <si>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</si>
  <si>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</si>
  <si>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</si>
  <si>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</si>
  <si>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</si>
  <si>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</si>
  <si>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</si>
  <si>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</si>
  <si>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</si>
  <si>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</si>
  <si>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</si>
  <si>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</si>
  <si>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</si>
  <si>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</si>
  <si>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</si>
  <si>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</si>
  <si>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</si>
  <si>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</si>
  <si>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</si>
  <si>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</si>
  <si>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</si>
  <si>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</si>
  <si>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</si>
  <si>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</si>
  <si>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</si>
  <si>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</si>
  <si>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</si>
  <si>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</si>
  <si>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</si>
  <si>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</si>
  <si>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</si>
  <si>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</si>
  <si>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</si>
  <si>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</si>
  <si>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</si>
  <si>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</si>
  <si>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</si>
  <si>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</si>
  <si>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</si>
  <si>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</si>
  <si>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</si>
  <si>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</si>
  <si>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</si>
  <si>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</si>
  <si>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</si>
  <si>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</si>
  <si>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</si>
  <si>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</si>
  <si>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</si>
  <si>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</si>
  <si>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</si>
  <si>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</si>
  <si>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</si>
  <si>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</si>
  <si>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</si>
  <si>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</si>
  <si>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</si>
  <si>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</si>
  <si>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</si>
  <si>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</si>
  <si>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</si>
  <si>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</si>
  <si>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</si>
  <si>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</si>
  <si>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</si>
  <si>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</si>
  <si>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</si>
  <si>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</si>
  <si>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</si>
  <si>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</si>
  <si>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</si>
  <si>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</si>
  <si>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</si>
  <si>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</si>
  <si>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</si>
  <si>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</si>
  <si>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</si>
  <si>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</si>
  <si>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</si>
  <si>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</si>
  <si>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</si>
  <si>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</si>
  <si>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</si>
  <si>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</si>
  <si>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</si>
  <si>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</si>
  <si>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</si>
  <si>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</si>
  <si>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</si>
  <si>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</si>
  <si>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</si>
  <si>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</si>
  <si>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</si>
  <si>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</si>
  <si>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</si>
  <si>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</si>
  <si>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</si>
  <si>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</si>
  <si>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</si>
  <si>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</si>
  <si>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</si>
  <si>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</si>
  <si>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</si>
  <si>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</si>
  <si>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</si>
  <si>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</si>
  <si>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</si>
  <si>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</si>
  <si>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</si>
  <si>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</si>
  <si>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</si>
  <si>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</si>
  <si>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</si>
  <si>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</si>
  <si>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</si>
  <si>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</si>
  <si>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</si>
  <si>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</si>
  <si>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</si>
  <si>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</si>
  <si>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</si>
  <si>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</si>
  <si>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</si>
  <si>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</si>
  <si>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</si>
  <si>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</si>
  <si>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</si>
  <si>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</si>
  <si>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</si>
  <si>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</si>
  <si>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</si>
  <si>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</si>
  <si>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</si>
  <si>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</si>
  <si>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</si>
  <si>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</si>
  <si>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</si>
  <si>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</si>
  <si>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</si>
  <si>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</si>
  <si>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</si>
  <si>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</si>
  <si>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</si>
  <si>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</si>
  <si>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</si>
  <si>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</si>
  <si>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</si>
  <si>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</si>
  <si>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</si>
  <si>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</si>
  <si>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</si>
  <si>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</si>
  <si>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</si>
  <si>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</si>
  <si>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</si>
  <si>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</si>
  <si>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</si>
  <si>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</si>
  <si>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</si>
  <si>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</si>
  <si>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</si>
  <si>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</si>
  <si>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</si>
  <si>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</si>
  <si>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</si>
  <si>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</si>
  <si>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</si>
  <si>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</si>
  <si>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</si>
  <si>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</si>
  <si>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</si>
  <si>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</si>
  <si>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</si>
  <si>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</si>
  <si>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</si>
  <si>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</si>
  <si>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</si>
  <si>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</si>
  <si>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</si>
  <si>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</si>
  <si>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</si>
  <si>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</si>
  <si>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</si>
  <si>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</si>
  <si>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</si>
  <si>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</si>
  <si>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</si>
  <si>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</si>
  <si>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</si>
  <si>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</si>
  <si>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</si>
  <si>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</si>
  <si>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</si>
  <si>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</si>
  <si>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</si>
  <si>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</si>
  <si>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</si>
  <si>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</si>
  <si>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</si>
  <si>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</si>
  <si>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</si>
  <si>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</si>
  <si>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</si>
  <si>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</si>
  <si>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</si>
  <si>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</si>
  <si>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</si>
  <si>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</si>
  <si>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</si>
  <si>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</si>
  <si>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</si>
  <si>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</si>
  <si>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</si>
  <si>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</si>
  <si>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</si>
  <si>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</si>
  <si>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</si>
  <si>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</si>
  <si>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</si>
  <si>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</si>
  <si>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</si>
  <si>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</si>
  <si>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</si>
  <si>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</si>
  <si>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</si>
  <si>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</si>
  <si>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</si>
  <si>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</si>
  <si>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</si>
  <si>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</si>
  <si>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</si>
  <si>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</si>
  <si>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</si>
  <si>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</si>
  <si>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</si>
  <si>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</si>
  <si>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</si>
  <si>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</si>
  <si>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</si>
  <si>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</si>
  <si>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</si>
  <si>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</si>
  <si>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</si>
  <si>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</si>
  <si>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</si>
  <si>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</si>
  <si>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</si>
  <si>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</si>
  <si>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</si>
  <si>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</si>
  <si>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</si>
  <si>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</si>
  <si>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</si>
  <si>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</si>
  <si>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</si>
  <si>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</si>
  <si>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</si>
  <si>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</si>
  <si>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</si>
  <si>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</si>
  <si>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</si>
  <si>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</si>
  <si>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</si>
  <si>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</si>
  <si>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</si>
  <si>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</si>
  <si>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</si>
  <si>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</si>
  <si>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</si>
  <si>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</si>
  <si>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</si>
  <si>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</si>
  <si>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</si>
  <si>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</si>
  <si>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</si>
  <si>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</si>
  <si>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</si>
  <si>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</si>
  <si>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</si>
  <si>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</si>
  <si>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</si>
  <si>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</si>
  <si>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</si>
  <si>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</si>
  <si>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</si>
  <si>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</si>
  <si>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</si>
  <si>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</si>
  <si>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</si>
  <si>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</si>
  <si>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</si>
  <si>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</si>
  <si>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</si>
  <si>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</si>
  <si>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</si>
  <si>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</si>
  <si>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</si>
  <si>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</si>
  <si>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</si>
  <si>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</si>
  <si>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</si>
  <si>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</si>
  <si>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</si>
  <si>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</si>
  <si>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</si>
  <si>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</si>
  <si>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</si>
  <si>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</si>
  <si>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</si>
  <si>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</si>
  <si>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</si>
  <si>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</si>
  <si>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</si>
  <si>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</si>
  <si>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</si>
  <si>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</si>
  <si>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</si>
  <si>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</si>
  <si>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</si>
  <si>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</si>
  <si>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</si>
  <si>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</si>
  <si>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</si>
  <si>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</si>
  <si>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</si>
  <si>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</si>
  <si>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</si>
  <si>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</si>
  <si>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</si>
  <si>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</si>
  <si>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</si>
  <si>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</si>
  <si>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</si>
  <si>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</si>
  <si>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</si>
  <si>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</si>
  <si>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</si>
  <si>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</si>
  <si>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</si>
  <si>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</si>
  <si>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</si>
  <si>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</si>
  <si>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</si>
  <si>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</si>
  <si>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</si>
  <si>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</si>
  <si>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</si>
  <si>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</si>
  <si>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</si>
  <si>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</si>
  <si>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</si>
  <si>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</si>
  <si>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</si>
  <si>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</si>
  <si>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</si>
  <si>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</si>
  <si>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</si>
  <si>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</si>
  <si>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</si>
  <si>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</si>
  <si>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</si>
  <si>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</si>
  <si>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</si>
  <si>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</si>
  <si>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</si>
  <si>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</si>
  <si>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</si>
  <si>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</si>
  <si>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</si>
  <si>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</si>
  <si>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</si>
  <si>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</si>
  <si>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</si>
  <si>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</si>
  <si>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</si>
  <si>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</si>
  <si>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</si>
  <si>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</si>
  <si>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</si>
  <si>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</si>
  <si>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</si>
  <si>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</si>
  <si>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</si>
  <si>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</si>
  <si>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</si>
  <si>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</si>
  <si>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</si>
  <si>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</si>
  <si>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</si>
  <si>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</si>
  <si>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</si>
  <si>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</si>
  <si>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</si>
  <si>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</si>
  <si>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</si>
  <si>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</si>
  <si>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</si>
  <si>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</si>
  <si>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</si>
  <si>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</si>
  <si>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</si>
  <si>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</si>
  <si>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</si>
  <si>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</si>
  <si>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</si>
  <si>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</si>
  <si>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</si>
  <si>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</si>
  <si>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</si>
  <si>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</si>
  <si>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</si>
  <si>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</si>
  <si>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</si>
  <si>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</si>
  <si>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</si>
  <si>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</si>
  <si>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</si>
  <si>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</si>
  <si>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</si>
  <si>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</si>
  <si>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</si>
  <si>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</si>
  <si>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</si>
  <si>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</si>
  <si>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</si>
  <si>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</si>
  <si>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</si>
  <si>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</si>
  <si>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</si>
  <si>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</si>
  <si>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</si>
  <si>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</si>
  <si>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</si>
  <si>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</si>
  <si>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</si>
  <si>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</si>
  <si>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</si>
  <si>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</si>
  <si>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</si>
  <si>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</si>
  <si>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</si>
  <si>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</si>
  <si>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</si>
  <si>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</si>
  <si>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</si>
  <si>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</si>
  <si>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</si>
  <si>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</si>
  <si>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</si>
  <si>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</si>
  <si>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</si>
  <si>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</si>
  <si>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</si>
  <si>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</si>
  <si>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</si>
  <si>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</si>
  <si>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</si>
  <si>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</si>
  <si>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</si>
  <si>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</si>
  <si>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</si>
  <si>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</si>
  <si>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</si>
  <si>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</si>
  <si>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</si>
  <si>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</si>
  <si>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</si>
  <si>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</si>
  <si>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</si>
  <si>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</si>
  <si>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</si>
  <si>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</si>
  <si>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</si>
  <si>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</si>
  <si>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</si>
  <si>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</si>
  <si>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</si>
  <si>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</si>
  <si>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</si>
  <si>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</si>
  <si>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</si>
  <si>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</si>
  <si>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</si>
  <si>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</si>
  <si>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</si>
  <si>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</si>
  <si>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</si>
  <si>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</si>
  <si>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</si>
  <si>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</si>
  <si>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</si>
  <si>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</si>
  <si>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</si>
  <si>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</si>
  <si>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</si>
  <si>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</si>
  <si>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</si>
  <si>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</si>
  <si>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</si>
  <si>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</si>
  <si>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</si>
  <si>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</si>
  <si>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</si>
  <si>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</si>
  <si>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</si>
  <si>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</si>
  <si>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</si>
  <si>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</si>
  <si>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</si>
  <si>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</si>
  <si>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</si>
  <si>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</si>
  <si>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</si>
  <si>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</si>
  <si>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</si>
  <si>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</si>
  <si>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</si>
  <si>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</si>
  <si>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</si>
  <si>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</si>
  <si>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</si>
  <si>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</si>
  <si>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</si>
  <si>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</si>
  <si>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</si>
  <si>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</si>
  <si>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</si>
  <si>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</si>
  <si>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</si>
  <si>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</si>
  <si>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</si>
  <si>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</si>
  <si>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</si>
  <si>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</si>
  <si>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</si>
  <si>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</si>
  <si>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</si>
  <si>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</si>
  <si>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</si>
  <si>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</si>
  <si>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</si>
  <si>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</si>
  <si>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</si>
  <si>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</si>
  <si>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</si>
  <si>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</si>
  <si>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</si>
  <si>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</si>
  <si>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</si>
  <si>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</si>
  <si>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</si>
  <si>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</si>
  <si>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</si>
  <si>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</si>
  <si>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</si>
  <si>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</si>
  <si>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</si>
  <si>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</si>
  <si>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</si>
  <si>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</si>
  <si>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</si>
  <si>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</si>
  <si>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</si>
  <si>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</si>
  <si>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</si>
  <si>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</si>
  <si>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</si>
  <si>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</si>
  <si>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</si>
  <si>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</si>
  <si>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</si>
  <si>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</si>
  <si>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</si>
  <si>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</si>
  <si>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</si>
  <si>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</si>
  <si>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</si>
  <si>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</si>
  <si>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</si>
  <si>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</si>
  <si>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</si>
  <si>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</si>
  <si>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</si>
  <si>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</si>
  <si>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</si>
  <si>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</si>
  <si>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</si>
  <si>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</si>
  <si>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</si>
  <si>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</si>
  <si>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</si>
  <si>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</si>
  <si>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</si>
  <si>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</si>
  <si>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</si>
  <si>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</si>
  <si>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</si>
  <si>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</si>
  <si>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</si>
  <si>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</si>
  <si>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</si>
  <si>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</si>
  <si>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</si>
  <si>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</si>
  <si>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</si>
  <si>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</si>
  <si>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</si>
  <si>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</si>
  <si>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</si>
  <si>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</si>
  <si>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</si>
  <si>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</si>
  <si>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</si>
  <si>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</si>
  <si>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</si>
  <si>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</si>
  <si>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</si>
  <si>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</si>
  <si>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</si>
  <si>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</si>
  <si>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</si>
  <si>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</si>
  <si>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</si>
  <si>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</si>
  <si>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</si>
  <si>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</si>
  <si>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</si>
  <si>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</si>
  <si>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</si>
  <si>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</si>
  <si>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</si>
  <si>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</si>
  <si>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</si>
  <si>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</si>
  <si>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</si>
  <si>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</si>
  <si>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</si>
  <si>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</si>
  <si>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</si>
  <si>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</si>
  <si>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</si>
  <si>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</si>
  <si>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</si>
  <si>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</si>
  <si>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</si>
  <si>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</si>
  <si>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</si>
  <si>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</si>
  <si>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</si>
  <si>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</si>
  <si>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</si>
  <si>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</si>
  <si>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</si>
  <si>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</si>
  <si>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</si>
  <si>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</si>
  <si>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</si>
  <si>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</si>
  <si>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</si>
  <si>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</si>
  <si>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</si>
  <si>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</si>
  <si>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</si>
  <si>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</si>
  <si>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</si>
  <si>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</si>
  <si>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</si>
  <si>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</si>
  <si>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</si>
  <si>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</si>
  <si>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</si>
  <si>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</si>
  <si>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</si>
  <si>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</si>
  <si>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</si>
  <si>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</si>
  <si>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</si>
  <si>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</si>
  <si>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</si>
  <si>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</si>
  <si>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</si>
  <si>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</si>
  <si>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</si>
  <si>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</si>
  <si>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</si>
  <si>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</si>
  <si>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</si>
  <si>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</si>
  <si>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</si>
  <si>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</si>
  <si>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</si>
  <si>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</si>
  <si>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</si>
  <si>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</si>
  <si>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</si>
  <si>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</si>
  <si>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</si>
  <si>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</si>
  <si>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</si>
  <si>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</si>
  <si>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</si>
  <si>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</si>
  <si>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</si>
  <si>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</si>
  <si>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</si>
  <si>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</si>
  <si>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</si>
  <si>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</si>
  <si>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</si>
  <si>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</si>
  <si>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</si>
  <si>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</si>
  <si>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</si>
  <si>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</si>
  <si>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</si>
  <si>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</si>
  <si>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</si>
  <si>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</si>
  <si>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</si>
  <si>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</si>
  <si>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</si>
  <si>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</si>
  <si>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</si>
  <si>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</si>
  <si>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</si>
  <si>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</si>
  <si>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</si>
  <si>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</si>
  <si>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</si>
  <si>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</si>
  <si>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</si>
  <si>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</si>
  <si>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</si>
  <si>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</si>
  <si>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</si>
  <si>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</si>
  <si>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</si>
  <si>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</si>
  <si>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</si>
  <si>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</si>
  <si>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</si>
  <si>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</si>
  <si>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</si>
  <si>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</si>
  <si>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</si>
  <si>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</si>
  <si>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</si>
  <si>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</si>
  <si>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</si>
  <si>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</si>
  <si>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</si>
  <si>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</si>
  <si>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</si>
  <si>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</si>
  <si>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</si>
  <si>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</si>
  <si>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</si>
  <si>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</si>
  <si>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</si>
  <si>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</si>
  <si>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</si>
  <si>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</si>
  <si>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</si>
  <si>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</si>
  <si>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</si>
  <si>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</si>
  <si>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</si>
  <si>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</si>
  <si>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</si>
  <si>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</si>
  <si>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</si>
  <si>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</si>
  <si>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</si>
  <si>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</si>
  <si>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</si>
  <si>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</si>
  <si>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</si>
  <si>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</si>
  <si>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</si>
  <si>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</si>
  <si>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</si>
  <si>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</si>
  <si>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</si>
  <si>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</si>
  <si>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</si>
  <si>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</si>
  <si>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</si>
  <si>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</si>
  <si>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</si>
  <si>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</si>
  <si>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</si>
  <si>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</si>
  <si>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</si>
  <si>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</si>
  <si>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</si>
  <si>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</si>
  <si>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</si>
  <si>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</si>
  <si>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</si>
  <si>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</si>
  <si>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</si>
  <si>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</si>
  <si>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</si>
  <si>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</si>
  <si>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</si>
  <si>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</si>
  <si>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</si>
  <si>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</si>
  <si>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</si>
  <si>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</si>
  <si>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</si>
  <si>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</si>
  <si>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</si>
  <si>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</si>
  <si>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</si>
  <si>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</si>
  <si>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</si>
  <si>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</si>
  <si>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</si>
  <si>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</si>
  <si>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</si>
  <si>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</si>
  <si>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</si>
  <si>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</si>
  <si>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</si>
  <si>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</si>
  <si>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</si>
  <si>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</si>
  <si>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</si>
  <si>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</si>
  <si>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</si>
  <si>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</si>
  <si>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</si>
  <si>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</si>
  <si>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</si>
  <si>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</si>
  <si>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</si>
  <si>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</si>
  <si>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</si>
  <si>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</si>
  <si>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</si>
  <si>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</si>
  <si>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</si>
  <si>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</si>
  <si>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</si>
  <si>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</si>
  <si>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</si>
  <si>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</si>
  <si>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</si>
  <si>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</si>
  <si>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</si>
  <si>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</si>
  <si>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</si>
  <si>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</si>
  <si>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</si>
  <si>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</si>
  <si>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</si>
  <si>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</si>
  <si>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</si>
  <si>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</si>
  <si>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</si>
  <si>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</si>
  <si>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</si>
  <si>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</si>
  <si>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</si>
  <si>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</si>
  <si>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</si>
  <si>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</si>
  <si>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</si>
  <si>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</si>
  <si>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</si>
  <si>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</si>
  <si>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</si>
  <si>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</si>
  <si>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</si>
  <si>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</si>
  <si>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</si>
  <si>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</si>
  <si>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</si>
  <si>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</si>
  <si>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</si>
  <si>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</si>
  <si>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</si>
  <si>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</si>
  <si>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</si>
  <si>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</si>
  <si>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</si>
  <si>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</si>
  <si>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</si>
  <si>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</si>
  <si>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</si>
  <si>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</si>
  <si>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</si>
  <si>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</si>
  <si>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</si>
  <si>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</si>
  <si>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</si>
  <si>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</si>
  <si>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</si>
  <si>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</si>
  <si>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</si>
  <si>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</si>
  <si>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</si>
  <si>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</si>
  <si>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</si>
  <si>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</si>
  <si>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</si>
  <si>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</si>
  <si>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</si>
  <si>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</si>
  <si>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</si>
  <si>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</si>
  <si>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</si>
  <si>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</si>
  <si>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</si>
  <si>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</si>
  <si>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</si>
  <si>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</si>
  <si>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</si>
  <si>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</si>
  <si>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</si>
  <si>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</si>
  <si>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</si>
  <si>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</si>
  <si>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</si>
  <si>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</si>
  <si>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</si>
  <si>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</si>
  <si>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</si>
  <si>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</si>
  <si>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</si>
  <si>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</si>
  <si>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</si>
  <si>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</si>
  <si>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</si>
  <si>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</si>
  <si>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</si>
  <si>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</si>
  <si>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</si>
  <si>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</si>
  <si>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</si>
  <si>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</si>
  <si>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</si>
  <si>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</si>
  <si>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</si>
  <si>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</si>
  <si>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</si>
  <si>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</si>
  <si>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</si>
  <si>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</si>
  <si>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</si>
  <si>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</si>
  <si>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</si>
  <si>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</si>
  <si>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</si>
  <si>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</si>
  <si>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</si>
  <si>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</si>
  <si>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</si>
  <si>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</si>
  <si>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</si>
  <si>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</si>
  <si>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</si>
  <si>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</si>
  <si>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</si>
  <si>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</si>
  <si>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</si>
  <si>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</si>
  <si>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</si>
  <si>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</si>
  <si>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</si>
  <si>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</si>
  <si>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</si>
  <si>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</si>
  <si>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</si>
  <si>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</si>
  <si>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</si>
  <si>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</si>
  <si>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</si>
  <si>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</si>
  <si>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</si>
  <si>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</si>
  <si>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</si>
  <si>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</si>
  <si>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</si>
  <si>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</si>
  <si>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</si>
  <si>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</si>
  <si>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</si>
  <si>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</si>
  <si>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</si>
  <si>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</si>
  <si>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</si>
  <si>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</si>
  <si>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</si>
  <si>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</si>
  <si>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</si>
  <si>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</si>
  <si>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</si>
  <si>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</si>
  <si>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</si>
  <si>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</si>
  <si>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</si>
  <si>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</si>
  <si>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</si>
  <si>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</si>
  <si>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</si>
  <si>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</si>
  <si>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</si>
  <si>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</si>
  <si>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</si>
  <si>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</si>
  <si>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</si>
  <si>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</si>
  <si>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</si>
  <si>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</si>
  <si>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</si>
  <si>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</si>
  <si>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</si>
  <si>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</si>
  <si>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</si>
  <si>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</si>
  <si>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</si>
  <si>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</si>
  <si>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</si>
  <si>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</si>
  <si>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</si>
  <si>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</si>
  <si>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</si>
  <si>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</si>
  <si>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</si>
  <si>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</si>
  <si>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</si>
  <si>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</si>
  <si>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</si>
  <si>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</si>
  <si>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</si>
  <si>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</si>
  <si>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</si>
  <si>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</si>
  <si>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</si>
  <si>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</si>
  <si>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</si>
  <si>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</si>
  <si>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</si>
  <si>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</si>
  <si>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</si>
  <si>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</si>
  <si>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</si>
  <si>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</si>
  <si>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</si>
  <si>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</si>
  <si>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</si>
  <si>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</si>
  <si>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</si>
  <si>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</si>
  <si>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</si>
  <si>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</si>
  <si>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</si>
  <si>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</si>
  <si>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</si>
  <si>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</si>
  <si>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</si>
  <si>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</si>
  <si>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</si>
  <si>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</si>
  <si>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</si>
  <si>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</si>
  <si>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</si>
  <si>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</si>
  <si>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</si>
  <si>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</si>
  <si>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</si>
  <si>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</si>
  <si>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</si>
  <si>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</si>
  <si>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</si>
  <si>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</si>
  <si>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</si>
  <si>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</si>
  <si>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</si>
  <si>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</si>
  <si>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</si>
  <si>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</si>
  <si>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</si>
  <si>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</si>
  <si>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</si>
  <si>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</si>
  <si>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</si>
  <si>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</si>
  <si>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</si>
  <si>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</si>
  <si>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</si>
  <si>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</si>
  <si>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</si>
  <si>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</si>
  <si>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</si>
  <si>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</si>
  <si>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</si>
  <si>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</si>
  <si>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</si>
  <si>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</si>
  <si>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</si>
  <si>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</si>
  <si>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</si>
  <si>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</si>
  <si>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</si>
  <si>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</si>
  <si>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</si>
  <si>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</si>
  <si>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</si>
  <si>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</si>
  <si>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</si>
  <si>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</si>
  <si>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</si>
  <si>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</si>
  <si>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</si>
  <si>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</si>
  <si>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</si>
  <si>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</si>
  <si>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</si>
  <si>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</si>
  <si>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</si>
  <si>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</si>
  <si>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</si>
  <si>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</si>
  <si>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</si>
  <si>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</si>
  <si>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</si>
  <si>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</si>
  <si>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</si>
  <si>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</si>
  <si>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</si>
  <si>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</si>
  <si>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</si>
  <si>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</si>
  <si>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</si>
  <si>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</si>
  <si>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</si>
  <si>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</si>
  <si>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</si>
  <si>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</si>
  <si>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</si>
  <si>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</si>
  <si>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</si>
  <si>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</si>
  <si>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</si>
  <si>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</si>
  <si>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</si>
  <si>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</si>
  <si>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</si>
  <si>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</si>
  <si>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</si>
  <si>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</si>
  <si>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</si>
  <si>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</si>
  <si>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</si>
  <si>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</si>
  <si>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</si>
  <si>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</si>
  <si>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</si>
  <si>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</si>
  <si>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</si>
  <si>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</si>
  <si>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</si>
  <si>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</si>
  <si>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</si>
  <si>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</si>
  <si>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</si>
  <si>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</si>
  <si>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</si>
  <si>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</si>
  <si>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</si>
  <si>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</si>
  <si>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</si>
  <si>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</si>
  <si>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</si>
  <si>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</si>
  <si>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</si>
  <si>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</si>
  <si>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</si>
  <si>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</si>
  <si>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</si>
  <si>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</si>
  <si>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</si>
  <si>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</si>
  <si>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</si>
  <si>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</si>
  <si>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</si>
  <si>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</si>
  <si>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</si>
  <si>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</si>
  <si>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</si>
  <si>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</si>
  <si>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</si>
  <si>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</si>
  <si>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</si>
  <si>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</si>
  <si>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</si>
  <si>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</si>
  <si>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</si>
  <si>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</si>
  <si>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</si>
  <si>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</si>
  <si>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</si>
  <si>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</si>
  <si>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</si>
  <si>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</si>
  <si>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</si>
  <si>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</si>
  <si>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</si>
  <si>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</si>
  <si>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</si>
  <si>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</si>
  <si>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</si>
  <si>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</si>
  <si>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</si>
  <si>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</si>
  <si>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</si>
  <si>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</si>
  <si>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</si>
  <si>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</si>
  <si>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</si>
  <si>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</si>
  <si>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</si>
  <si>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</si>
  <si>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</si>
  <si>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</si>
  <si>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</si>
  <si>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</si>
  <si>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</si>
  <si>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</si>
  <si>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</si>
  <si>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</si>
  <si>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</si>
  <si>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</si>
  <si>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</si>
  <si>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</si>
  <si>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</si>
  <si>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</si>
  <si>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</si>
  <si>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</si>
  <si>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</si>
  <si>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</si>
  <si>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</si>
  <si>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</si>
  <si>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</si>
  <si>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</si>
  <si>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</si>
  <si>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</si>
  <si>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</si>
  <si>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</si>
  <si>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</si>
  <si>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</si>
  <si>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</si>
  <si>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</si>
  <si>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</si>
  <si>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</si>
  <si>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</si>
  <si>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</si>
  <si>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</si>
  <si>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</si>
  <si>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</si>
  <si>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</si>
  <si>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</si>
  <si>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</si>
  <si>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</si>
  <si>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</si>
  <si>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</si>
  <si>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</si>
  <si>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</si>
  <si>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</si>
  <si>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</si>
  <si>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</si>
  <si>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</si>
  <si>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</si>
  <si>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</si>
  <si>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</si>
  <si>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</si>
  <si>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</si>
  <si>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</si>
  <si>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</si>
  <si>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</si>
  <si>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</si>
  <si>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</si>
  <si>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</si>
  <si>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</si>
  <si>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</si>
  <si>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</si>
  <si>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</si>
  <si>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</si>
  <si>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</si>
  <si>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</si>
  <si>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</si>
  <si>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</si>
  <si>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</si>
  <si>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</si>
  <si>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</si>
  <si>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</si>
  <si>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</si>
  <si>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</si>
  <si>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</si>
  <si>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</si>
  <si>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</si>
  <si>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</si>
  <si>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</si>
  <si>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</si>
  <si>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</si>
  <si>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</si>
  <si>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</si>
  <si>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</si>
  <si>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</si>
  <si>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</si>
  <si>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</si>
  <si>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</si>
  <si>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</si>
  <si>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</si>
  <si>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</si>
  <si>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</si>
  <si>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</si>
  <si>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</si>
  <si>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</si>
  <si>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</si>
  <si>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</si>
  <si>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</si>
  <si>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</si>
  <si>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</si>
  <si>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</si>
  <si>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</si>
  <si>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</si>
  <si>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</si>
  <si>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</si>
  <si>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</si>
  <si>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</si>
  <si>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</si>
  <si>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</si>
  <si>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</si>
  <si>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</si>
  <si>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</si>
  <si>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</si>
  <si>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</si>
  <si>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</si>
  <si>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</si>
  <si>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</si>
  <si>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</si>
  <si>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</si>
  <si>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</si>
  <si>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</si>
  <si>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</si>
  <si>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</si>
  <si>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</si>
  <si>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</si>
  <si>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</si>
  <si>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</si>
  <si>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</si>
  <si>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</si>
  <si>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</si>
  <si>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</si>
  <si>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</si>
  <si>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</si>
  <si>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</si>
  <si>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</si>
  <si>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</si>
  <si>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</si>
  <si>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</si>
  <si>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</si>
  <si>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</si>
  <si>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</si>
  <si>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</si>
  <si>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</si>
  <si>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</si>
  <si>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</si>
  <si>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</si>
  <si>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</si>
  <si>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</si>
  <si>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</si>
  <si>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</si>
  <si>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</si>
  <si>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</si>
  <si>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</si>
  <si>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</si>
  <si>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</si>
  <si>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</si>
  <si>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</si>
  <si>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</si>
  <si>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</si>
  <si>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</si>
  <si>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</si>
  <si>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</si>
  <si>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</si>
  <si>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</si>
  <si>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</si>
  <si>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</si>
  <si>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</si>
  <si>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</si>
  <si>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</si>
  <si>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</si>
  <si>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</si>
  <si>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</si>
  <si>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</si>
  <si>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</si>
  <si>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</si>
  <si>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</si>
  <si>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</si>
  <si>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</si>
  <si>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</si>
  <si>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</si>
  <si>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</si>
  <si>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</si>
  <si>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</si>
  <si>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</si>
  <si>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</si>
  <si>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</si>
  <si>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</si>
  <si>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</si>
  <si>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</si>
  <si>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</si>
  <si>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</si>
  <si>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</si>
  <si>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</si>
  <si>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</si>
  <si>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</si>
  <si>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</si>
  <si>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</si>
  <si>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</si>
  <si>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</si>
  <si>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</si>
  <si>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</si>
  <si>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</si>
  <si>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</si>
  <si>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</si>
  <si>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</si>
  <si>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</si>
  <si>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</si>
  <si>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</si>
  <si>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</si>
  <si>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</si>
  <si>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</si>
  <si>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</si>
  <si>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</si>
  <si>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</si>
  <si>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</si>
  <si>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</si>
  <si>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</si>
  <si>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</si>
  <si>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</si>
  <si>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</si>
  <si>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</si>
  <si>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</si>
  <si>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</si>
  <si>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</si>
  <si>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</si>
  <si>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</si>
  <si>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</si>
  <si>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</si>
  <si>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</si>
  <si>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</si>
  <si>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</si>
  <si>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</si>
  <si>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</si>
  <si>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</si>
  <si>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</si>
  <si>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</si>
  <si>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</si>
  <si>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</si>
  <si>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</si>
  <si>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</si>
  <si>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</si>
  <si>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</si>
  <si>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</si>
  <si>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</si>
  <si>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</si>
  <si>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</si>
  <si>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</si>
  <si>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</si>
  <si>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</si>
  <si>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</si>
  <si>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</si>
  <si>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</si>
  <si>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</si>
  <si>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</si>
  <si>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</si>
  <si>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</si>
  <si>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</si>
  <si>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</si>
  <si>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</si>
  <si>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</si>
  <si>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</si>
  <si>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</si>
  <si>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</si>
  <si>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</si>
  <si>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</si>
  <si>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</si>
  <si>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</si>
  <si>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</si>
  <si>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</si>
  <si>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</si>
  <si>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</si>
  <si>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</si>
  <si>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</si>
  <si>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</si>
  <si>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</si>
  <si>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</si>
  <si>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</si>
  <si>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</si>
  <si>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</si>
  <si>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</si>
  <si>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</si>
  <si>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</si>
  <si>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</si>
  <si>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</si>
  <si>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</si>
  <si>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</si>
  <si>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</si>
  <si>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</si>
  <si>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</si>
  <si>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</si>
  <si>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</si>
  <si>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</si>
  <si>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</si>
  <si>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</si>
  <si>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</si>
  <si>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</si>
  <si>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</si>
  <si>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</si>
  <si>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</si>
  <si>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</si>
  <si>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</si>
  <si>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</si>
  <si>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</si>
  <si>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</si>
  <si>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</si>
  <si>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</si>
  <si>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</si>
  <si>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</si>
  <si>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</si>
  <si>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</si>
  <si>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</si>
  <si>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</si>
  <si>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</si>
  <si>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</si>
  <si>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</si>
  <si>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</si>
  <si>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</si>
  <si>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</si>
  <si>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</si>
  <si>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</si>
  <si>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</si>
  <si>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</si>
  <si>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</si>
  <si>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</si>
  <si>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</si>
  <si>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</si>
  <si>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</si>
  <si>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</si>
  <si>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</si>
  <si>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</si>
  <si>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</si>
  <si>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</si>
  <si>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</si>
  <si>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</si>
  <si>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</si>
  <si>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</si>
  <si>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</si>
  <si>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</si>
  <si>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</si>
  <si>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</si>
  <si>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</si>
  <si>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</si>
  <si>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</si>
  <si>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</si>
  <si>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</si>
  <si>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</si>
  <si>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</si>
  <si>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</si>
  <si>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</si>
  <si>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</si>
  <si>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</si>
  <si>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</si>
  <si>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</si>
  <si>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</si>
  <si>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</si>
  <si>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</si>
  <si>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</si>
  <si>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</si>
  <si>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</si>
  <si>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</si>
  <si>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</si>
  <si>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</si>
  <si>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</si>
  <si>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</si>
  <si>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</si>
  <si>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</si>
  <si>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</si>
  <si>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</si>
  <si>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</si>
  <si>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</si>
  <si>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</si>
  <si>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</si>
  <si>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</si>
  <si>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</si>
  <si>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</si>
  <si>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</si>
  <si>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</si>
  <si>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</si>
  <si>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</si>
  <si>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</si>
  <si>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</si>
  <si>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</si>
  <si>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</si>
  <si>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</si>
  <si>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</si>
  <si>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</si>
  <si>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</si>
  <si>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</si>
  <si>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</si>
  <si>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</si>
  <si>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</si>
  <si>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</si>
  <si>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</si>
  <si>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</si>
  <si>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</si>
  <si>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</si>
  <si>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</si>
  <si>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</si>
  <si>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</si>
  <si>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</si>
  <si>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</si>
  <si>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</si>
  <si>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</si>
  <si>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</si>
  <si>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</si>
  <si>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</si>
  <si>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</si>
  <si>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</si>
  <si>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</si>
  <si>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</si>
  <si>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</si>
  <si>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</si>
  <si>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</si>
  <si>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</si>
  <si>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</si>
  <si>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</si>
  <si>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</si>
  <si>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</si>
  <si>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</si>
  <si>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</si>
  <si>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</si>
  <si>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</si>
  <si>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</si>
  <si>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</si>
  <si>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</si>
  <si>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</si>
  <si>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</si>
  <si>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</si>
  <si>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</si>
  <si>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</si>
  <si>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</si>
  <si>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</si>
  <si>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</si>
  <si>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</si>
  <si>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</si>
  <si>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</si>
  <si>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</si>
  <si>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</si>
  <si>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</si>
  <si>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</si>
  <si>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</si>
  <si>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</si>
  <si>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</si>
  <si>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</si>
  <si>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</si>
  <si>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</si>
  <si>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</si>
  <si>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</si>
  <si>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</si>
  <si>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</si>
  <si>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</si>
  <si>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</si>
  <si>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</si>
  <si>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</si>
  <si>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</si>
  <si>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</si>
  <si>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</si>
  <si>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</si>
  <si>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</si>
  <si>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</si>
  <si>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</si>
  <si>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</si>
  <si>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</si>
  <si>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</si>
  <si>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</si>
  <si>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</si>
  <si>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</si>
  <si>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</si>
  <si>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</si>
  <si>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</si>
  <si>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</si>
  <si>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</si>
  <si>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</si>
  <si>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</si>
  <si>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</si>
  <si>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</si>
  <si>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</si>
  <si>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</si>
  <si>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</si>
  <si>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</si>
  <si>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</si>
  <si>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</si>
  <si>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</si>
  <si>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</si>
  <si>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</si>
  <si>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</si>
  <si>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</si>
  <si>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</si>
  <si>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</si>
  <si>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</si>
  <si>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</si>
  <si>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</si>
  <si>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</si>
  <si>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</si>
  <si>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</si>
  <si>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</si>
  <si>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</si>
  <si>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</si>
  <si>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</si>
  <si>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</si>
  <si>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</si>
  <si>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</si>
  <si>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</si>
  <si>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</si>
  <si>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</si>
  <si>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</si>
  <si>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</si>
  <si>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</si>
  <si>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</si>
  <si>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</si>
  <si>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</si>
  <si>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</si>
  <si>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</si>
  <si>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</si>
  <si>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</si>
  <si>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</si>
  <si>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</si>
  <si>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</si>
  <si>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</si>
  <si>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</si>
  <si>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</si>
  <si>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</si>
  <si>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</si>
  <si>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</si>
  <si>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</si>
  <si>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</si>
  <si>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</si>
  <si>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</si>
  <si>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</si>
  <si>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</si>
  <si>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</si>
  <si>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</si>
  <si>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</si>
  <si>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</si>
  <si>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</si>
  <si>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</si>
  <si>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</si>
  <si>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</si>
  <si>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</si>
  <si>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</si>
  <si>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</si>
  <si>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</si>
  <si>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</si>
  <si>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</si>
  <si>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</si>
  <si>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</si>
  <si>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</si>
  <si>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</si>
  <si>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</si>
  <si>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</si>
  <si>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</si>
  <si>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</si>
  <si>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</si>
  <si>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</si>
  <si>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</si>
  <si>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</si>
  <si>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</si>
  <si>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</si>
  <si>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</si>
  <si>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</si>
  <si>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</si>
  <si>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</si>
  <si>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</si>
  <si>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</si>
  <si>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</si>
  <si>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</si>
  <si>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</si>
  <si>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</si>
  <si>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</si>
  <si>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</si>
  <si>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</si>
  <si>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</si>
  <si>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</si>
  <si>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</si>
  <si>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</si>
  <si>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</si>
  <si>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</si>
  <si>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</si>
  <si>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</si>
  <si>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</si>
  <si>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</si>
  <si>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</si>
  <si>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</si>
  <si>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</si>
  <si>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</si>
  <si>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</si>
  <si>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</si>
  <si>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</si>
  <si>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</si>
  <si>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</si>
  <si>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</si>
  <si>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</si>
  <si>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</si>
  <si>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</si>
  <si>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</si>
  <si>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</si>
  <si>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</si>
  <si>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</si>
  <si>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</si>
  <si>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</si>
  <si>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</si>
  <si>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</si>
  <si>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</si>
  <si>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</si>
  <si>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</si>
  <si>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</si>
  <si>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</si>
  <si>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</si>
  <si>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</si>
  <si>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</si>
  <si>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</si>
  <si>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</si>
  <si>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</si>
  <si>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</si>
  <si>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</si>
  <si>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</si>
  <si>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</si>
  <si>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</si>
  <si>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</si>
  <si>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</si>
  <si>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</si>
  <si>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</si>
  <si>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</si>
  <si>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</si>
  <si>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</si>
  <si>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</si>
  <si>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</si>
  <si>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</si>
  <si>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</si>
  <si>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</si>
  <si>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</si>
  <si>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</si>
  <si>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</si>
  <si>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</si>
  <si>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</si>
  <si>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</si>
  <si>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</si>
  <si>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</si>
  <si>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</si>
  <si>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</si>
  <si>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</si>
  <si>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</si>
  <si>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</si>
  <si>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</si>
  <si>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</si>
  <si>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</si>
  <si>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</si>
  <si>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</si>
  <si>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</si>
  <si>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</si>
  <si>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</si>
  <si>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</si>
  <si>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</si>
  <si>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</si>
  <si>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</si>
  <si>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</si>
  <si>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</si>
  <si>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</si>
  <si>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</si>
  <si>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</si>
  <si>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</si>
  <si>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</si>
  <si>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</si>
  <si>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</si>
  <si>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</si>
  <si>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</si>
  <si>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</si>
  <si>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</si>
  <si>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</si>
  <si>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</si>
  <si>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</si>
  <si>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</si>
  <si>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</si>
  <si>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</si>
  <si>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</si>
  <si>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</si>
  <si>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</si>
  <si>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</si>
  <si>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</si>
  <si>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</si>
  <si>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</si>
  <si>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</si>
  <si>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</si>
  <si>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</si>
  <si>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</si>
  <si>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</si>
  <si>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</si>
  <si>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</si>
  <si>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</si>
  <si>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</si>
  <si>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</si>
  <si>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</si>
  <si>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</si>
  <si>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</si>
  <si>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</si>
  <si>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</si>
  <si>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</si>
  <si>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</si>
  <si>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</si>
  <si>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</si>
  <si>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</si>
  <si>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</si>
  <si>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</si>
  <si>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</si>
  <si>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</si>
  <si>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</si>
  <si>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</si>
  <si>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</si>
  <si>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</si>
  <si>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</si>
  <si>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</si>
  <si>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</si>
  <si>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</si>
  <si>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</si>
  <si>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</si>
  <si>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</si>
  <si>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</si>
  <si>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</si>
  <si>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</si>
  <si>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</si>
  <si>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</si>
  <si>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</si>
  <si>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</si>
  <si>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</si>
  <si>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</si>
  <si>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</si>
  <si>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</si>
  <si>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</si>
  <si>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</si>
  <si>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</si>
  <si>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</si>
  <si>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</si>
  <si>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</si>
  <si>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</si>
  <si>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</si>
  <si>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</si>
  <si>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</si>
  <si>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</si>
  <si>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</si>
  <si>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</si>
  <si>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</si>
  <si>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</si>
  <si>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</si>
  <si>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</si>
  <si>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</si>
  <si>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</si>
  <si>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</si>
  <si>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</si>
  <si>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</si>
  <si>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</si>
  <si>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</si>
  <si>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</si>
  <si>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</si>
  <si>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</si>
  <si>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</si>
  <si>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</si>
  <si>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</si>
  <si>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</si>
  <si>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</si>
  <si>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</si>
  <si>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</si>
  <si>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</si>
  <si>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</si>
  <si>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</si>
  <si>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</si>
  <si>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</si>
  <si>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</si>
  <si>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</si>
  <si>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</si>
  <si>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</si>
  <si>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</si>
  <si>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</si>
  <si>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</si>
  <si>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</si>
  <si>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</si>
  <si>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</si>
  <si>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</si>
  <si>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</si>
  <si>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</si>
  <si>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</si>
  <si>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</si>
  <si>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</si>
  <si>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</si>
  <si>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</si>
  <si>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</si>
  <si>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</si>
  <si>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</si>
  <si>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</si>
  <si>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</si>
  <si>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</si>
  <si>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</si>
  <si>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</si>
  <si>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</si>
  <si>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</si>
  <si>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</si>
  <si>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</si>
  <si>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</si>
  <si>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</si>
  <si>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</si>
  <si>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</si>
  <si>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</si>
  <si>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</si>
  <si>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</si>
  <si>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</si>
  <si>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</si>
  <si>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</si>
  <si>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</si>
  <si>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</si>
  <si>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</si>
  <si>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</si>
  <si>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</si>
  <si>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</si>
  <si>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</si>
  <si>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</si>
  <si>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</si>
  <si>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</si>
  <si>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</si>
  <si>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</si>
  <si>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</si>
  <si>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</si>
  <si>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</si>
  <si>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</si>
  <si>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</si>
  <si>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</si>
  <si>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</si>
  <si>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</si>
  <si>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</si>
  <si>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</si>
  <si>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</si>
  <si>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</si>
  <si>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</si>
  <si>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</si>
  <si>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</si>
  <si>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</si>
  <si>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</si>
  <si>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</si>
  <si>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</si>
  <si>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</si>
  <si>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</si>
  <si>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</si>
  <si>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</si>
  <si>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</si>
  <si>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</si>
  <si>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</si>
  <si>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</si>
  <si>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</si>
  <si>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</si>
  <si>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</si>
  <si>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</si>
  <si>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</si>
  <si>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</si>
  <si>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</si>
  <si>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</si>
  <si>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</si>
  <si>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</si>
  <si>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</si>
  <si>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</si>
  <si>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</si>
  <si>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</si>
  <si>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</si>
  <si>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</si>
  <si>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</si>
  <si>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</si>
  <si>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</si>
  <si>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</si>
  <si>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</si>
  <si>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</si>
  <si>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</si>
  <si>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</si>
  <si>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</si>
  <si>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</si>
  <si>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</si>
  <si>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</si>
  <si>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</si>
  <si>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</si>
  <si>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</si>
  <si>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</si>
  <si>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</si>
  <si>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</si>
  <si>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</si>
  <si>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</si>
  <si>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</si>
  <si>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</si>
  <si>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</si>
  <si>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</si>
  <si>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</si>
  <si>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</si>
  <si>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</si>
  <si>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</si>
  <si>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</si>
  <si>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</si>
  <si>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</si>
  <si>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</si>
  <si>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</si>
  <si>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</si>
  <si>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</si>
  <si>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</si>
  <si>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</si>
  <si>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</si>
  <si>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</si>
  <si>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</si>
  <si>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</si>
  <si>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</si>
  <si>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</si>
  <si>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</si>
  <si>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</si>
  <si>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</si>
  <si>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</si>
  <si>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</si>
  <si>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</si>
  <si>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</si>
  <si>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</si>
  <si>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</si>
  <si>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</si>
  <si>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</si>
  <si>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</si>
  <si>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</si>
  <si>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</si>
  <si>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</si>
  <si>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</si>
  <si>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</si>
  <si>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</si>
  <si>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</si>
  <si>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</si>
  <si>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</si>
  <si>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</si>
  <si>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</si>
  <si>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</si>
  <si>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</si>
  <si>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</si>
  <si>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</si>
  <si>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</si>
  <si>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</si>
  <si>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</si>
  <si>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</si>
  <si>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</si>
  <si>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</si>
  <si>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</si>
  <si>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</si>
  <si>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</si>
  <si>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</si>
  <si>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</si>
  <si>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</si>
  <si>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</si>
  <si>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</si>
  <si>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</si>
  <si>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</si>
  <si>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</si>
  <si>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</si>
  <si>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</si>
  <si>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</si>
  <si>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</si>
  <si>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</si>
  <si>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</si>
  <si>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</si>
  <si>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</si>
  <si>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</si>
  <si>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</si>
  <si>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</si>
  <si>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</si>
  <si>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</si>
  <si>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</si>
  <si>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</si>
  <si>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</si>
  <si>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</si>
  <si>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</si>
  <si>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</si>
  <si>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</si>
  <si>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</si>
  <si>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</si>
  <si>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</si>
  <si>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</si>
  <si>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</si>
  <si>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</si>
  <si>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</si>
  <si>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</si>
  <si>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</si>
  <si>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</si>
  <si>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</si>
  <si>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</si>
  <si>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</si>
  <si>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</si>
  <si>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</si>
  <si>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</si>
  <si>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</si>
  <si>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</si>
  <si>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</si>
  <si>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</si>
  <si>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</si>
  <si>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</si>
  <si>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</si>
  <si>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</si>
  <si>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</si>
  <si>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</si>
  <si>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</si>
  <si>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</si>
  <si>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</si>
  <si>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</si>
  <si>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</si>
  <si>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</si>
  <si>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</si>
  <si>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</si>
  <si>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</si>
  <si>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</si>
  <si>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</si>
  <si>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</si>
  <si>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</si>
  <si>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</si>
  <si>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</si>
  <si>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</si>
  <si>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</si>
  <si>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</si>
  <si>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</si>
  <si>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</si>
  <si>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</si>
  <si>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</si>
  <si>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</si>
  <si>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</si>
  <si>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</si>
  <si>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</si>
  <si>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</si>
  <si>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</si>
  <si>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</si>
  <si>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</si>
  <si>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</si>
  <si>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</si>
  <si>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</si>
  <si>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</si>
  <si>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</si>
  <si>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</si>
  <si>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</si>
  <si>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</si>
  <si>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</si>
  <si>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</si>
  <si>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</si>
  <si>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</si>
  <si>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</si>
  <si>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</si>
  <si>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</si>
  <si>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</si>
  <si>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</si>
  <si>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</si>
  <si>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</si>
  <si>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</si>
  <si>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</si>
  <si>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</si>
  <si>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</si>
  <si>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</si>
  <si>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</si>
  <si>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</si>
  <si>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</si>
  <si>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</si>
  <si>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</si>
  <si>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</si>
  <si>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</si>
  <si>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</si>
  <si>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</si>
  <si>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</si>
  <si>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</si>
  <si>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</si>
  <si>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</si>
  <si>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</si>
  <si>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</si>
  <si>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</si>
  <si>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</si>
  <si>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</si>
  <si>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</si>
  <si>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</si>
  <si>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</si>
  <si>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</si>
  <si>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</si>
  <si>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</si>
  <si>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</si>
  <si>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</si>
  <si>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</si>
  <si>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</si>
  <si>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</si>
  <si>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</si>
  <si>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</si>
  <si>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</si>
  <si>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</si>
  <si>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</si>
  <si>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</si>
  <si>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</si>
  <si>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</si>
  <si>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</si>
  <si>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</si>
  <si>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</si>
  <si>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</si>
  <si>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</si>
  <si>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</si>
  <si>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</si>
  <si>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</si>
  <si>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</si>
  <si>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</si>
  <si>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</si>
  <si>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</si>
  <si>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</si>
  <si>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</si>
  <si>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</si>
  <si>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</si>
  <si>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</si>
  <si>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</si>
  <si>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</si>
  <si>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</si>
  <si>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</si>
  <si>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</si>
  <si>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</si>
  <si>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</si>
  <si>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</si>
  <si>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</si>
  <si>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</si>
  <si>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</si>
  <si>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</si>
  <si>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</si>
  <si>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</si>
  <si>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</si>
  <si>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</si>
  <si>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</si>
  <si>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</si>
  <si>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</si>
  <si>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</si>
  <si>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</si>
  <si>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</si>
  <si>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</si>
  <si>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</si>
  <si>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</si>
  <si>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</si>
  <si>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</si>
  <si>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</si>
  <si>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</si>
  <si>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</si>
  <si>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</si>
  <si>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</si>
  <si>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</si>
  <si>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</si>
  <si>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</si>
  <si>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</si>
  <si>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</si>
  <si>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</si>
  <si>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</si>
  <si>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</si>
  <si>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</si>
  <si>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</si>
  <si>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</si>
  <si>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</si>
  <si>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</si>
  <si>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</si>
  <si>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</si>
  <si>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</si>
  <si>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</si>
  <si>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</si>
  <si>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</si>
  <si>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</si>
  <si>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</si>
  <si>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</si>
  <si>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</si>
  <si>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</si>
  <si>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</si>
  <si>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</si>
  <si>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</si>
  <si>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</si>
  <si>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</si>
  <si>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</si>
  <si>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</si>
  <si>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</si>
  <si>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</si>
  <si>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</si>
  <si>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</si>
  <si>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</si>
  <si>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</si>
  <si>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</si>
  <si>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</si>
  <si>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</si>
  <si>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</si>
  <si>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</si>
  <si>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</si>
  <si>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</si>
  <si>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</si>
  <si>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</si>
  <si>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</si>
  <si>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</si>
  <si>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</si>
  <si>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</si>
  <si>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</si>
  <si>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</si>
  <si>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</si>
  <si>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</si>
  <si>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</si>
  <si>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</si>
  <si>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</si>
  <si>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</si>
  <si>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</si>
  <si>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</si>
  <si>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</si>
  <si>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</si>
  <si>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</si>
  <si>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</si>
  <si>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</si>
  <si>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</si>
  <si>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</si>
  <si>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</si>
  <si>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</si>
  <si>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</si>
  <si>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</si>
  <si>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</si>
  <si>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</si>
  <si>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</si>
  <si>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</si>
  <si>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</si>
  <si>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</si>
  <si>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</si>
  <si>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</si>
  <si>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</si>
  <si>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</si>
  <si>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</si>
  <si>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</si>
  <si>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</si>
  <si>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</si>
  <si>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</si>
  <si>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</si>
  <si>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</si>
  <si>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</si>
  <si>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</si>
  <si>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</si>
  <si>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</si>
  <si>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</si>
  <si>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</si>
  <si>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</si>
  <si>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</si>
  <si>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</si>
  <si>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</si>
  <si>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</si>
  <si>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</si>
  <si>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</si>
  <si>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</si>
  <si>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</si>
  <si>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</si>
  <si>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</si>
  <si>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</si>
  <si>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</si>
  <si>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</si>
  <si>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</si>
  <si>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</si>
  <si>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</si>
  <si>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</si>
  <si>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</si>
  <si>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</si>
  <si>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</si>
  <si>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</si>
  <si>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</si>
  <si>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</si>
  <si>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</si>
  <si>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</si>
  <si>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</si>
  <si>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</si>
  <si>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</si>
  <si>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</si>
  <si>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</si>
  <si>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</si>
  <si>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</si>
  <si>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</si>
  <si>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</si>
  <si>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</si>
  <si>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</si>
  <si>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</si>
  <si>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</si>
  <si>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</si>
  <si>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</si>
  <si>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</si>
  <si>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</si>
  <si>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</si>
  <si>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</si>
  <si>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</si>
  <si>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</si>
  <si>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</si>
  <si>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</si>
  <si>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</si>
  <si>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</si>
  <si>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</si>
  <si>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</si>
  <si>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</si>
  <si>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</si>
  <si>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</si>
  <si>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</si>
  <si>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</si>
  <si>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</si>
  <si>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</si>
  <si>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</si>
  <si>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</si>
  <si>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</si>
  <si>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</si>
  <si>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</si>
  <si>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</si>
  <si>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</si>
  <si>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</si>
  <si>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</si>
  <si>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</si>
  <si>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</si>
  <si>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</si>
  <si>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</si>
  <si>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</si>
  <si>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</si>
  <si>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</si>
  <si>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</si>
  <si>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</si>
  <si>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</si>
  <si>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</si>
  <si>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</si>
  <si>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</si>
  <si>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</si>
  <si>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</si>
  <si>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</si>
  <si>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</si>
  <si>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</si>
  <si>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</si>
  <si>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</si>
  <si>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</si>
  <si>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</si>
  <si>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</si>
  <si>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</si>
  <si>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</si>
  <si>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</si>
  <si>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</si>
  <si>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</si>
  <si>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</si>
  <si>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</si>
  <si>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</si>
  <si>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</si>
  <si>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</si>
  <si>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</si>
  <si>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</si>
  <si>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</si>
  <si>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</si>
  <si>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</si>
  <si>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</si>
  <si>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</si>
  <si>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</si>
  <si>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</si>
  <si>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</si>
  <si>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</si>
  <si>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</si>
  <si>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</si>
  <si>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</si>
  <si>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</si>
  <si>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</si>
  <si>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</si>
  <si>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</si>
  <si>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</si>
  <si>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</si>
  <si>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</si>
  <si>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</si>
  <si>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</si>
  <si>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</si>
  <si>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</si>
  <si>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</si>
  <si>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</si>
  <si>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</si>
  <si>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</si>
  <si>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</si>
  <si>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</si>
  <si>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</si>
  <si>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</si>
  <si>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</si>
  <si>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</si>
  <si>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</si>
  <si>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</si>
  <si>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</si>
  <si>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</si>
  <si>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</si>
  <si>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</si>
  <si>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</si>
  <si>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</si>
  <si>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</si>
  <si>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</si>
  <si>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</si>
  <si>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</si>
  <si>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</si>
  <si>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</si>
  <si>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</si>
  <si>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</si>
  <si>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</si>
  <si>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</si>
  <si>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</si>
  <si>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</si>
  <si>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</si>
  <si>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</si>
  <si>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</si>
  <si>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</si>
  <si>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</si>
  <si>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</si>
  <si>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</si>
  <si>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</si>
  <si>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</si>
  <si>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</si>
  <si>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</si>
  <si>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</si>
  <si>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</si>
  <si>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</si>
  <si>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</si>
  <si>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</si>
  <si>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</si>
  <si>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</si>
  <si>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</si>
  <si>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</si>
  <si>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</si>
  <si>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</si>
  <si>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</si>
  <si>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</si>
  <si>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</si>
  <si>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</si>
  <si>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</si>
  <si>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</si>
  <si>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</si>
  <si>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</si>
  <si>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</si>
  <si>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</si>
  <si>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</si>
  <si>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</si>
  <si>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</si>
  <si>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</si>
  <si>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</si>
  <si>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</si>
  <si>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</si>
  <si>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</si>
  <si>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</si>
  <si>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</si>
  <si>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</si>
  <si>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</si>
  <si>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</si>
  <si>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</si>
  <si>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</si>
  <si>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</si>
  <si>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</si>
  <si>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</si>
  <si>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</si>
  <si>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</si>
  <si>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</si>
  <si>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</si>
  <si>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</si>
  <si>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</si>
  <si>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</si>
  <si>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</si>
  <si>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</si>
  <si>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</si>
  <si>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</si>
  <si>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</si>
  <si>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</si>
  <si>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</si>
  <si>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</si>
  <si>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</si>
  <si>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</si>
  <si>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</si>
  <si>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</si>
  <si>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</si>
  <si>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</si>
  <si>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</si>
  <si>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</si>
  <si>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</si>
  <si>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</si>
  <si>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</si>
  <si>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</si>
  <si>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</si>
  <si>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</si>
  <si>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</si>
  <si>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</si>
  <si>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</si>
  <si>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</si>
  <si>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</si>
  <si>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</si>
  <si>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</si>
  <si>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</si>
  <si>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</si>
  <si>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</si>
  <si>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</si>
  <si>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</si>
  <si>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</si>
  <si>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</si>
  <si>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</si>
  <si>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</si>
  <si>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</si>
  <si>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</si>
  <si>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</si>
  <si>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</si>
  <si>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</si>
  <si>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</si>
  <si>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</si>
  <si>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</si>
  <si>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</si>
  <si>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</si>
  <si>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</si>
  <si>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</si>
  <si>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</si>
  <si>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</si>
  <si>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</si>
  <si>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</si>
  <si>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</si>
  <si>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</si>
  <si>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</si>
  <si>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</si>
  <si>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</si>
  <si>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</si>
  <si>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</si>
  <si>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</si>
  <si>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</si>
  <si>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</si>
  <si>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</si>
  <si>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</si>
  <si>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</si>
  <si>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</si>
  <si>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</si>
  <si>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</si>
  <si>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</si>
  <si>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</si>
  <si>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</si>
  <si>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</si>
  <si>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</si>
  <si>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</si>
  <si>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</si>
  <si>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</si>
  <si>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</si>
  <si>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</si>
  <si>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</si>
  <si>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</si>
  <si>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</si>
  <si>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</si>
  <si>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</si>
  <si>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</si>
  <si>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</si>
  <si>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</si>
  <si>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</si>
  <si>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</si>
  <si>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</si>
  <si>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</si>
  <si>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</si>
  <si>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</si>
  <si>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</si>
  <si>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</si>
  <si>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</si>
  <si>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</si>
  <si>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</si>
  <si>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</si>
  <si>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</si>
  <si>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</si>
  <si>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</si>
  <si>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</si>
  <si>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</si>
  <si>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</si>
  <si>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</si>
  <si>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</si>
  <si>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</si>
  <si>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</si>
  <si>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</si>
  <si>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</si>
  <si>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</si>
  <si>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</si>
  <si>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</si>
  <si>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</si>
  <si>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</si>
  <si>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</si>
  <si>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</si>
  <si>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</si>
  <si>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</si>
  <si>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</si>
  <si>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</si>
  <si>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</si>
  <si>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</si>
  <si>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</si>
  <si>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</si>
  <si>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</si>
  <si>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</si>
  <si>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</si>
  <si>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</si>
  <si>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</si>
  <si>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</si>
  <si>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</si>
  <si>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</si>
  <si>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</si>
  <si>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</si>
  <si>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</si>
  <si>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</si>
  <si>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</si>
  <si>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</si>
  <si>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</si>
  <si>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</si>
  <si>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</si>
  <si>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</si>
  <si>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</si>
  <si>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</si>
  <si>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</si>
  <si>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</si>
  <si>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</si>
  <si>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</si>
  <si>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</si>
  <si>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</si>
  <si>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</si>
  <si>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</si>
  <si>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</si>
  <si>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</si>
  <si>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</si>
  <si>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</si>
  <si>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</si>
  <si>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</si>
  <si>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</si>
  <si>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</si>
  <si>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</si>
  <si>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</si>
  <si>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</si>
  <si>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</si>
  <si>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</si>
  <si>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</si>
  <si>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</si>
  <si>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</si>
  <si>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</si>
  <si>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</si>
  <si>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</si>
  <si>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</si>
  <si>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</si>
  <si>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</si>
  <si>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</si>
  <si>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</si>
  <si>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</si>
  <si>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</si>
  <si>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</si>
  <si>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</si>
  <si>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</si>
  <si>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</si>
  <si>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</si>
  <si>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</si>
  <si>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</si>
  <si>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</si>
  <si>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</si>
  <si>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</si>
  <si>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</si>
  <si>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</si>
  <si>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</si>
  <si>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</si>
  <si>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</si>
  <si>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</si>
  <si>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</si>
  <si>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</si>
  <si>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</si>
  <si>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</si>
  <si>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</si>
  <si>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</si>
  <si>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</si>
  <si>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</si>
  <si>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</si>
  <si>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</si>
  <si>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</si>
  <si>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</si>
  <si>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</si>
  <si>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</si>
  <si>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</si>
  <si>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</si>
  <si>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</si>
  <si>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</si>
  <si>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</si>
  <si>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</si>
  <si>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</si>
  <si>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</si>
  <si>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</si>
  <si>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</si>
  <si>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</si>
  <si>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</si>
  <si>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</si>
  <si>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</si>
  <si>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</si>
  <si>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</si>
  <si>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</si>
  <si>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</si>
  <si>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</si>
  <si>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</si>
  <si>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</si>
  <si>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</si>
  <si>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</si>
  <si>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</si>
  <si>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</si>
  <si>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</si>
  <si>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</si>
  <si>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</si>
  <si>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</si>
  <si>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</si>
  <si>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</si>
  <si>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</si>
  <si>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</si>
  <si>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</si>
  <si>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</si>
  <si>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</si>
  <si>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</si>
  <si>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</si>
  <si>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</si>
  <si>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</si>
  <si>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</si>
  <si>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</si>
  <si>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</si>
  <si>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</si>
  <si>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</si>
  <si>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</si>
  <si>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</si>
  <si>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</si>
  <si>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</si>
  <si>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</si>
  <si>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</si>
  <si>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</si>
  <si>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</si>
  <si>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</si>
  <si>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</si>
  <si>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</si>
  <si>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</si>
  <si>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</si>
  <si>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</si>
  <si>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</si>
  <si>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</si>
  <si>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</si>
  <si>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</si>
  <si>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</si>
  <si>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</si>
  <si>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</si>
  <si>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</si>
  <si>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</si>
  <si>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</si>
  <si>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</si>
  <si>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</si>
  <si>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</si>
  <si>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</si>
  <si>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</si>
  <si>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</si>
  <si>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</si>
  <si>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</si>
  <si>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</si>
  <si>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</si>
  <si>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</si>
  <si>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</si>
  <si>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</si>
  <si>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</si>
  <si>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</si>
  <si>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</si>
  <si>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</si>
  <si>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</si>
  <si>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</si>
  <si>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</si>
  <si>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</si>
  <si>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</si>
  <si>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</si>
  <si>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</si>
  <si>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</si>
  <si>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</si>
  <si>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</si>
  <si>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</si>
  <si>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</si>
  <si>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</si>
  <si>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</si>
  <si>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</si>
  <si>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</si>
  <si>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</si>
  <si>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</si>
  <si>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</si>
  <si>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</si>
  <si>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</si>
  <si>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</si>
  <si>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</si>
  <si>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</si>
  <si>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</si>
  <si>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</si>
  <si>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</si>
  <si>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</si>
  <si>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</si>
  <si>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</si>
  <si>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</si>
  <si>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</si>
  <si>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</si>
  <si>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</si>
  <si>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</si>
  <si>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</si>
  <si>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</si>
  <si>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</si>
  <si>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</si>
  <si>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</si>
  <si>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</si>
  <si>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</si>
  <si>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</si>
  <si>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</si>
  <si>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</si>
  <si>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</si>
  <si>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</si>
  <si>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</si>
  <si>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</si>
  <si>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</si>
  <si>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</si>
  <si>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</si>
  <si>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</si>
  <si>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</si>
  <si>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</si>
  <si>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</si>
  <si>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</si>
  <si>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</si>
  <si>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</si>
  <si>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</si>
  <si>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</si>
  <si>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</si>
  <si>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</si>
  <si>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</si>
  <si>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</si>
  <si>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</si>
  <si>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</si>
  <si>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</si>
  <si>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</si>
  <si>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</si>
  <si>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</si>
  <si>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</si>
  <si>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</si>
  <si>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</si>
  <si>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</si>
  <si>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</si>
  <si>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</si>
  <si>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</si>
  <si>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</si>
  <si>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</si>
  <si>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</si>
  <si>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</si>
  <si>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</si>
  <si>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</si>
  <si>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</si>
  <si>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</si>
  <si>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</si>
  <si>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</si>
  <si>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</si>
  <si>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</si>
  <si>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</si>
  <si>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</si>
  <si>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</si>
  <si>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</si>
  <si>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</si>
  <si>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</si>
  <si>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</si>
  <si>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</si>
  <si>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</si>
  <si>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</si>
  <si>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</si>
  <si>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</si>
  <si>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</si>
  <si>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</si>
  <si>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</si>
  <si>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</si>
  <si>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</si>
  <si>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</si>
  <si>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</si>
  <si>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</si>
  <si>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</si>
  <si>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</si>
  <si>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</si>
  <si>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</si>
  <si>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</si>
  <si>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</si>
  <si>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</si>
  <si>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</si>
  <si>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</si>
  <si>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</si>
  <si>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</si>
  <si>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</si>
  <si>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</si>
  <si>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</si>
  <si>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</si>
  <si>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</si>
  <si>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</si>
  <si>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</si>
  <si>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</si>
  <si>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</si>
  <si>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</si>
  <si>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</si>
  <si>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</si>
  <si>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</si>
  <si>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</si>
  <si>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</si>
  <si>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</si>
  <si>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</si>
  <si>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</si>
  <si>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</si>
  <si>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</si>
  <si>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</si>
  <si>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</si>
  <si>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</si>
  <si>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</si>
  <si>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</si>
  <si>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</si>
  <si>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</si>
  <si>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</si>
  <si>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</si>
  <si>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</si>
  <si>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</si>
  <si>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</si>
  <si>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</si>
  <si>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</si>
  <si>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</si>
  <si>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</si>
  <si>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</si>
  <si>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</si>
  <si>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</si>
  <si>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</si>
  <si>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</si>
  <si>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</si>
  <si>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</si>
  <si>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</si>
  <si>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</si>
  <si>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</si>
  <si>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</si>
  <si>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</si>
  <si>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</si>
  <si>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</si>
  <si>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</si>
  <si>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</si>
  <si>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</si>
  <si>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</si>
  <si>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</si>
  <si>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</si>
  <si>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</si>
  <si>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</si>
  <si>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</si>
  <si>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</si>
  <si>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</si>
  <si>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</si>
  <si>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</si>
  <si>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</si>
  <si>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</si>
  <si>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</si>
  <si>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</si>
  <si>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</si>
  <si>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</si>
  <si>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</si>
  <si>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</si>
  <si>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</si>
  <si>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</si>
  <si>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</si>
  <si>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</si>
  <si>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</si>
  <si>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</si>
  <si>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</si>
  <si>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</si>
  <si>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</si>
  <si>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</si>
  <si>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</si>
  <si>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</si>
  <si>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</si>
  <si>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</si>
  <si>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</si>
  <si>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</si>
  <si>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</si>
  <si>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</si>
  <si>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</si>
  <si>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</si>
  <si>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</si>
  <si>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</si>
  <si>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</si>
  <si>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</si>
  <si>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</si>
  <si>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</si>
  <si>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</si>
  <si>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</si>
  <si>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</si>
  <si>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</si>
  <si>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</si>
  <si>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</si>
  <si>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</si>
  <si>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</si>
  <si>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</si>
  <si>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</si>
  <si>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</si>
  <si>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</si>
  <si>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</si>
  <si>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</si>
  <si>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</si>
  <si>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</si>
  <si>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</si>
  <si>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</si>
  <si>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</si>
  <si>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</si>
  <si>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</si>
  <si>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</si>
  <si>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</si>
  <si>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</si>
  <si>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</si>
  <si>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</si>
  <si>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</si>
  <si>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</si>
  <si>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</si>
  <si>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</si>
  <si>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</si>
  <si>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</si>
  <si>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</si>
  <si>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</si>
  <si>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</si>
  <si>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</si>
  <si>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</si>
  <si>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</si>
  <si>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</si>
  <si>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</si>
  <si>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</si>
  <si>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</si>
  <si>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</si>
  <si>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</si>
  <si>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</si>
  <si>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</si>
  <si>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</si>
  <si>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</si>
  <si>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</si>
  <si>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</si>
  <si>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</si>
  <si>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</si>
  <si>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</si>
  <si>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</si>
  <si>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</si>
  <si>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</si>
  <si>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</si>
  <si>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</si>
  <si>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</si>
  <si>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</si>
  <si>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</si>
  <si>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</si>
  <si>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</si>
  <si>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</si>
  <si>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</si>
  <si>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</si>
  <si>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</si>
  <si>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</si>
  <si>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</si>
  <si>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</si>
  <si>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</si>
  <si>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</si>
  <si>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</si>
  <si>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</si>
  <si>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</si>
  <si>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</si>
  <si>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</si>
  <si>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</si>
  <si>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</si>
  <si>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</si>
  <si>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</si>
  <si>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</si>
  <si>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</si>
  <si>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</si>
  <si>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</si>
  <si>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</si>
  <si>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</si>
  <si>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</si>
  <si>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</si>
  <si>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</si>
  <si>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</si>
  <si>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</si>
  <si>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</si>
  <si>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</si>
  <si>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</si>
  <si>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</si>
  <si>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</si>
  <si>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</si>
  <si>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</si>
  <si>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</si>
  <si>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</si>
  <si>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</si>
  <si>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</si>
  <si>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</si>
  <si>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</si>
  <si>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</si>
  <si>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</si>
  <si>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</si>
  <si>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</si>
  <si>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</si>
  <si>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</si>
  <si>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</si>
  <si>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</si>
  <si>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</si>
  <si>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</si>
  <si>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</si>
  <si>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</si>
  <si>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</si>
  <si>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</si>
  <si>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</si>
  <si>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</si>
  <si>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</si>
  <si>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</si>
  <si>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</si>
  <si>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</si>
  <si>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</si>
  <si>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</si>
  <si>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</si>
  <si>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</si>
  <si>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</si>
  <si>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</si>
  <si>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</si>
  <si>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</si>
  <si>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</si>
  <si>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</si>
  <si>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</si>
  <si>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</si>
  <si>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</si>
  <si>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</si>
  <si>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</si>
  <si>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</si>
  <si>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</si>
  <si>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</si>
  <si>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</si>
  <si>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</si>
  <si>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</si>
  <si>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</si>
  <si>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</si>
  <si>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</si>
  <si>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</si>
  <si>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</si>
  <si>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</si>
  <si>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</si>
  <si>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</si>
  <si>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</si>
  <si>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</si>
  <si>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</si>
  <si>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</si>
  <si>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</si>
  <si>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</si>
  <si>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</si>
  <si>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</si>
  <si>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</si>
  <si>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</si>
  <si>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</si>
  <si>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</si>
  <si>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</si>
  <si>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</si>
  <si>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</si>
  <si>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</si>
  <si>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</si>
  <si>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</si>
  <si>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</si>
  <si>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</si>
  <si>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</si>
  <si>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</si>
  <si>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</si>
  <si>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</si>
  <si>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</si>
  <si>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</si>
  <si>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</si>
  <si>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</si>
  <si>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</si>
  <si>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</si>
  <si>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</si>
  <si>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</si>
  <si>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</si>
  <si>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</si>
  <si>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</si>
  <si>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</si>
  <si>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</si>
  <si>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</si>
  <si>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</si>
  <si>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</si>
  <si>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</si>
  <si>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</si>
  <si>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</si>
  <si>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</si>
  <si>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</si>
  <si>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</si>
  <si>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</si>
  <si>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</si>
  <si>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</si>
  <si>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</si>
  <si>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</si>
  <si>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</si>
  <si>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</si>
  <si>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</si>
  <si>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</si>
  <si>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</si>
  <si>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</si>
  <si>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</si>
  <si>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</si>
  <si>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</si>
  <si>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</si>
  <si>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</si>
  <si>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</si>
  <si>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</si>
  <si>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</si>
  <si>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</si>
  <si>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</si>
  <si>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</si>
  <si>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</si>
  <si>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</si>
  <si>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</si>
  <si>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</si>
  <si>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</si>
  <si>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</si>
  <si>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</si>
  <si>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</si>
  <si>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</si>
  <si>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</si>
  <si>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</si>
  <si>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</si>
  <si>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</si>
  <si>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</si>
  <si>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</si>
  <si>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</si>
  <si>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</si>
  <si>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</si>
  <si>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</si>
  <si>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</si>
  <si>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</si>
  <si>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</si>
  <si>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</si>
  <si>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</si>
  <si>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</si>
  <si>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</si>
  <si>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</si>
  <si>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</si>
  <si>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</si>
  <si>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</si>
  <si>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</si>
  <si>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</si>
  <si>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</si>
  <si>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</si>
  <si>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</si>
  <si>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</si>
  <si>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</si>
  <si>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</si>
  <si>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</si>
  <si>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</si>
  <si>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</si>
  <si>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</si>
  <si>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</si>
  <si>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</si>
  <si>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</si>
  <si>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</si>
  <si>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</si>
  <si>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</si>
  <si>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</si>
  <si>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</si>
  <si>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</si>
  <si>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</si>
  <si>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</si>
  <si>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</si>
  <si>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</si>
  <si>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</si>
  <si>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</si>
  <si>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</si>
  <si>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</si>
  <si>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</si>
  <si>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</si>
  <si>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</si>
  <si>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</si>
  <si>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</si>
  <si>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</si>
  <si>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</si>
  <si>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</si>
  <si>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</si>
  <si>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</si>
  <si>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</si>
  <si>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</si>
  <si>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</si>
  <si>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</si>
  <si>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</si>
  <si>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</si>
  <si>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</si>
  <si>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</si>
  <si>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</si>
  <si>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</si>
  <si>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</si>
  <si>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</si>
  <si>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</si>
  <si>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</si>
  <si>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</si>
  <si>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</si>
  <si>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</si>
  <si>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</si>
  <si>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</si>
  <si>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</si>
  <si>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</si>
  <si>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</si>
  <si>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</si>
  <si>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</si>
  <si>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</si>
  <si>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</si>
  <si>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</si>
  <si>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</si>
  <si>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</si>
  <si>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</si>
  <si>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</si>
  <si>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</si>
  <si>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</si>
  <si>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</si>
  <si>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</si>
  <si>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</si>
  <si>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</si>
  <si>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</si>
  <si>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</si>
  <si>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</si>
  <si>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</si>
  <si>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</si>
  <si>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</si>
  <si>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</si>
  <si>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</si>
  <si>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</si>
  <si>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</si>
  <si>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</si>
  <si>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</si>
  <si>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</si>
  <si>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</si>
  <si>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</si>
  <si>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</si>
  <si>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</si>
  <si>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</si>
  <si>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</si>
  <si>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</si>
  <si>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</si>
  <si>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</si>
  <si>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</si>
  <si>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</si>
  <si>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</si>
  <si>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</si>
  <si>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</si>
  <si>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</si>
  <si>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</si>
  <si>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</si>
  <si>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</si>
  <si>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</si>
  <si>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</si>
  <si>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</si>
  <si>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</si>
  <si>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</si>
  <si>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</si>
  <si>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</si>
  <si>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</si>
  <si>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</si>
  <si>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</si>
  <si>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</si>
  <si>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</si>
  <si>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</si>
  <si>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</si>
  <si>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</si>
  <si>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</si>
  <si>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</si>
  <si>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</si>
  <si>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</si>
  <si>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</si>
  <si>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</si>
  <si>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</si>
  <si>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</si>
  <si>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</si>
  <si>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</si>
  <si>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</si>
  <si>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</si>
  <si>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</si>
  <si>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</si>
  <si>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</si>
  <si>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</si>
  <si>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</si>
  <si>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</si>
  <si>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</si>
  <si>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</si>
  <si>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</si>
  <si>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</si>
  <si>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</si>
  <si>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</si>
  <si>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</si>
  <si>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</si>
  <si>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</si>
  <si>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</si>
  <si>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</si>
  <si>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</si>
  <si>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</si>
  <si>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</si>
  <si>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</si>
  <si>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</si>
  <si>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</si>
  <si>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</si>
  <si>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</si>
  <si>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</si>
  <si>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</si>
  <si>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</si>
  <si>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</si>
  <si>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</si>
  <si>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</si>
  <si>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</si>
  <si>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</si>
  <si>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</si>
  <si>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</si>
  <si>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</si>
  <si>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</si>
  <si>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</si>
  <si>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</si>
  <si>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</si>
  <si>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</si>
  <si>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</si>
  <si>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</si>
  <si>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</si>
  <si>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</si>
  <si>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</si>
  <si>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</si>
  <si>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</si>
  <si>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</si>
  <si>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</si>
  <si>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</si>
  <si>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</si>
  <si>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</si>
  <si>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</si>
  <si>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</si>
  <si>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</si>
  <si>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</si>
  <si>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</si>
  <si>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</si>
  <si>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</si>
  <si>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</si>
  <si>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</si>
  <si>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</si>
  <si>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</si>
  <si>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</si>
  <si>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</si>
  <si>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</si>
  <si>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</si>
  <si>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</si>
  <si>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</si>
  <si>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</si>
  <si>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</si>
  <si>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</si>
  <si>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</si>
  <si>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</si>
  <si>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</si>
  <si>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</si>
  <si>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</si>
  <si>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</si>
  <si>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</si>
  <si>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</si>
  <si>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</si>
  <si>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</si>
  <si>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</si>
  <si>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</si>
  <si>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</si>
  <si>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</si>
  <si>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</si>
  <si>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</si>
  <si>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</si>
  <si>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</si>
  <si>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</si>
  <si>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</si>
  <si>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</si>
  <si>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</si>
  <si>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</si>
  <si>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</si>
  <si>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</si>
  <si>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</si>
  <si>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</si>
  <si>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</si>
  <si>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</si>
  <si>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</si>
  <si>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</si>
  <si>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</si>
  <si>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</si>
  <si>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</si>
  <si>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</si>
  <si>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</si>
  <si>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</si>
  <si>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</si>
  <si>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</si>
  <si>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</si>
  <si>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</si>
  <si>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</si>
  <si>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</si>
  <si>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</si>
  <si>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</si>
  <si>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</si>
  <si>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</si>
  <si>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</si>
  <si>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</si>
  <si>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</si>
  <si>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</si>
  <si>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</si>
  <si>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</si>
  <si>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</si>
  <si>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</si>
  <si>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</si>
  <si>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</si>
  <si>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</si>
  <si>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</si>
  <si>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</si>
  <si>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</si>
  <si>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</si>
  <si>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</si>
  <si>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</si>
  <si>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</si>
  <si>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</si>
  <si>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</si>
  <si>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</si>
  <si>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</si>
  <si>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</si>
  <si>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</si>
  <si>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</si>
  <si>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</si>
  <si>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</si>
  <si>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</si>
  <si>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</si>
  <si>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</si>
  <si>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</si>
  <si>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</si>
  <si>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</si>
  <si>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</si>
  <si>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</si>
  <si>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</si>
  <si>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</si>
  <si>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</si>
  <si>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</si>
  <si>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</si>
  <si>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</si>
  <si>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</si>
  <si>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</si>
  <si>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</si>
  <si>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</si>
  <si>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</si>
  <si>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</si>
  <si>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</si>
  <si>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</si>
  <si>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</si>
  <si>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</si>
  <si>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</si>
  <si>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</si>
  <si>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</si>
  <si>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</si>
  <si>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</si>
  <si>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</si>
  <si>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</si>
  <si>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</si>
  <si>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</si>
  <si>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</si>
  <si>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</si>
  <si>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</si>
  <si>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</si>
  <si>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</si>
  <si>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</si>
  <si>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</si>
  <si>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</si>
  <si>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</si>
  <si>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</si>
  <si>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</si>
  <si>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</si>
  <si>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</si>
  <si>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</si>
  <si>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</si>
  <si>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</si>
  <si>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</si>
  <si>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</si>
  <si>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</si>
  <si>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</si>
  <si>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</si>
  <si>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</si>
  <si>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</si>
  <si>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</si>
  <si>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</si>
  <si>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</si>
  <si>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</si>
  <si>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</si>
  <si>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</si>
  <si>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</si>
  <si>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</si>
  <si>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</si>
  <si>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</si>
  <si>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</si>
  <si>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</si>
  <si>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</si>
  <si>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</si>
  <si>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</si>
  <si>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</si>
  <si>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</si>
  <si>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</si>
  <si>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</si>
  <si>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</si>
  <si>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</si>
  <si>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</si>
  <si>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</si>
  <si>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</si>
  <si>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</si>
  <si>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</si>
  <si>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</si>
  <si>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</si>
  <si>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</si>
  <si>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</si>
  <si>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</si>
  <si>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</si>
  <si>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</si>
  <si>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</si>
  <si>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</si>
  <si>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</si>
  <si>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</si>
  <si>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</si>
  <si>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</si>
  <si>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</si>
  <si>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</si>
  <si>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</si>
  <si>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</si>
  <si>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</si>
  <si>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</si>
  <si>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</si>
  <si>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</si>
  <si>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</si>
  <si>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</si>
  <si>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</si>
  <si>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</si>
  <si>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</si>
  <si>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</si>
  <si>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</si>
  <si>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</si>
  <si>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</si>
  <si>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</si>
  <si>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</si>
  <si>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</si>
  <si>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</si>
  <si>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</si>
  <si>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</si>
  <si>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</si>
  <si>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</si>
  <si>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</si>
  <si>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</si>
  <si>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</si>
  <si>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</si>
  <si>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</si>
  <si>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</si>
  <si>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</si>
  <si>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</si>
  <si>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</si>
  <si>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</si>
  <si>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</si>
  <si>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</si>
  <si>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</si>
  <si>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</si>
  <si>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</si>
  <si>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</si>
  <si>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</si>
  <si>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</si>
  <si>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</si>
  <si>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</si>
  <si>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</si>
  <si>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</si>
  <si>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</si>
  <si>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</si>
  <si>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</si>
  <si>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</si>
  <si>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</si>
  <si>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</si>
  <si>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</si>
  <si>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</si>
  <si>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</si>
  <si>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</si>
  <si>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</si>
  <si>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</si>
  <si>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</si>
  <si>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</si>
  <si>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</si>
  <si>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</si>
  <si>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</si>
  <si>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</si>
  <si>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</si>
  <si>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</si>
  <si>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</si>
  <si>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</si>
  <si>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</si>
  <si>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</si>
  <si>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</si>
  <si>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</si>
  <si>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</si>
  <si>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</si>
  <si>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</si>
  <si>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</si>
  <si>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</si>
  <si>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</si>
  <si>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</si>
  <si>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</si>
  <si>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</si>
  <si>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</si>
  <si>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</si>
  <si>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</si>
  <si>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</si>
  <si>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</si>
  <si>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</si>
  <si>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</si>
  <si>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</si>
  <si>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</si>
  <si>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</si>
  <si>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</si>
  <si>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</si>
  <si>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</si>
  <si>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</si>
  <si>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</si>
  <si>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</si>
  <si>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</si>
  <si>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</si>
  <si>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</si>
  <si>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</si>
  <si>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</si>
  <si>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</si>
  <si>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</si>
  <si>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</si>
  <si>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</si>
  <si>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</si>
  <si>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</si>
  <si>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</si>
  <si>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</si>
  <si>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</si>
  <si>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</si>
  <si>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</si>
  <si>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</si>
  <si>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</si>
  <si>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</si>
  <si>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</si>
  <si>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</si>
  <si>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</si>
  <si>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</si>
  <si>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</si>
  <si>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</si>
  <si>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</si>
  <si>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</si>
  <si>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</si>
  <si>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</si>
  <si>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</si>
  <si>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</si>
  <si>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</si>
  <si>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</si>
  <si>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</si>
  <si>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</si>
  <si>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</si>
  <si>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</si>
  <si>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</si>
  <si>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</si>
  <si>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</si>
  <si>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</si>
  <si>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</si>
  <si>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</si>
  <si>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</si>
  <si>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</si>
  <si>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</si>
  <si>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</si>
  <si>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</si>
  <si>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</si>
  <si>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</si>
  <si>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</si>
  <si>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</si>
  <si>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</si>
  <si>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</si>
  <si>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</si>
  <si>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</si>
  <si>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</si>
  <si>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</si>
  <si>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</si>
  <si>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</si>
  <si>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</si>
  <si>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</si>
  <si>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</si>
  <si>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</si>
  <si>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</si>
  <si>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</si>
  <si>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</si>
  <si>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</si>
  <si>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</si>
  <si>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</si>
  <si>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</si>
  <si>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</si>
  <si>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</si>
  <si>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</si>
  <si>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</si>
  <si>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</si>
  <si>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</si>
  <si>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</si>
  <si>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</si>
  <si>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</si>
  <si>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</si>
  <si>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</si>
  <si>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</si>
  <si>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</si>
  <si>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</si>
  <si>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</si>
  <si>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</si>
  <si>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</si>
  <si>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</si>
  <si>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</si>
  <si>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</si>
  <si>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</si>
  <si>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</si>
  <si>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</si>
  <si>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</si>
  <si>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</si>
  <si>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</si>
  <si>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</si>
  <si>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</si>
  <si>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</si>
  <si>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</si>
  <si>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</si>
  <si>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</si>
  <si>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</si>
  <si>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</si>
  <si>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</si>
  <si>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</si>
  <si>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</si>
  <si>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</si>
  <si>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</si>
  <si>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</si>
  <si>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</si>
  <si>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</si>
  <si>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</si>
  <si>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</si>
  <si>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</si>
  <si>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</si>
  <si>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</si>
  <si>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</si>
  <si>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</si>
  <si>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</si>
  <si>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</si>
  <si>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</si>
  <si>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</si>
  <si>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</si>
  <si>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</si>
  <si>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</si>
  <si>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</si>
  <si>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</si>
  <si>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</si>
  <si>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</si>
  <si>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</si>
  <si>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</si>
  <si>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</si>
  <si>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</si>
  <si>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</si>
  <si>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</si>
  <si>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</si>
  <si>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</si>
  <si>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</si>
  <si>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</si>
  <si>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</si>
  <si>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</si>
  <si>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</si>
  <si>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</si>
  <si>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</si>
  <si>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</si>
  <si>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</si>
  <si>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</si>
  <si>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</si>
  <si>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</si>
  <si>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</si>
  <si>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</si>
  <si>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</si>
  <si>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</si>
  <si>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</si>
  <si>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</si>
  <si>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</si>
  <si>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</si>
  <si>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</si>
  <si>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</si>
  <si>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</si>
  <si>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</si>
  <si>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</si>
  <si>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</si>
  <si>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</si>
  <si>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</si>
  <si>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</si>
  <si>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</si>
  <si>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</si>
  <si>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</si>
  <si>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</si>
  <si>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</si>
  <si>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</si>
  <si>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</si>
  <si>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</si>
  <si>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</si>
  <si>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</si>
  <si>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</si>
  <si>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</si>
  <si>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</si>
  <si>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</si>
  <si>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</si>
  <si>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</si>
  <si>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</si>
  <si>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</si>
  <si>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</si>
  <si>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</si>
  <si>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</si>
  <si>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</si>
  <si>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</si>
  <si>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</si>
  <si>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</si>
  <si>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</si>
  <si>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</si>
  <si>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</si>
  <si>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</si>
  <si>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</si>
  <si>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</si>
  <si>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</si>
  <si>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</si>
  <si>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</si>
  <si>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</si>
  <si>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</si>
  <si>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</si>
  <si>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</si>
  <si>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</si>
  <si>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</si>
  <si>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</si>
  <si>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</si>
  <si>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</si>
  <si>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</si>
  <si>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</si>
  <si>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</si>
  <si>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</si>
  <si>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</si>
  <si>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</si>
  <si>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</si>
  <si>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</si>
  <si>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</si>
  <si>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</si>
  <si>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</si>
  <si>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</si>
  <si>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</si>
  <si>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</si>
  <si>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</si>
  <si>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</si>
  <si>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</si>
  <si>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</si>
  <si>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</si>
  <si>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</si>
  <si>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</si>
  <si>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</si>
  <si>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</si>
  <si>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</si>
  <si>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</si>
  <si>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</si>
  <si>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</si>
  <si>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</si>
  <si>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</si>
  <si>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</si>
  <si>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</si>
  <si>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</si>
  <si>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</si>
  <si>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</si>
  <si>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</si>
  <si>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</si>
  <si>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</si>
  <si>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</si>
  <si>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</si>
  <si>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</si>
  <si>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</si>
  <si>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</si>
  <si>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</si>
  <si>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</si>
  <si>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</si>
  <si>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</si>
  <si>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</si>
  <si>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</si>
  <si>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</si>
  <si>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</si>
  <si>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</si>
  <si>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</si>
  <si>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</si>
  <si>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</si>
  <si>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</si>
  <si>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</si>
  <si>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</si>
  <si>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</si>
  <si>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</si>
  <si>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</si>
  <si>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</si>
  <si>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</si>
  <si>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</si>
  <si>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</si>
  <si>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</si>
  <si>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</si>
  <si>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</si>
  <si>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</si>
  <si>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</si>
  <si>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</si>
  <si>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</si>
  <si>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</si>
  <si>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</si>
  <si>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</si>
  <si>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</si>
  <si>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</si>
  <si>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</si>
  <si>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</si>
  <si>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</si>
  <si>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</si>
  <si>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</si>
  <si>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</si>
  <si>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</si>
  <si>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</si>
  <si>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</si>
  <si>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</si>
  <si>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</si>
  <si>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</si>
  <si>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</si>
  <si>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</si>
  <si>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</si>
  <si>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</si>
  <si>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</si>
  <si>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</si>
  <si>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</si>
  <si>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</si>
  <si>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</si>
  <si>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</si>
  <si>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</si>
  <si>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</si>
  <si>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</si>
  <si>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</si>
  <si>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</si>
  <si>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</si>
  <si>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</si>
  <si>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</si>
  <si>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</si>
  <si>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</si>
  <si>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</si>
  <si>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</si>
  <si>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</si>
  <si>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</si>
  <si>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</si>
  <si>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</si>
  <si>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</si>
  <si>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</si>
  <si>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</si>
  <si>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</si>
  <si>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</si>
  <si>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</si>
  <si>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</si>
  <si>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</si>
  <si>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</si>
  <si>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</si>
  <si>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</si>
  <si>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</si>
  <si>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</si>
  <si>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</si>
  <si>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</si>
  <si>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</si>
  <si>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</si>
  <si>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</si>
  <si>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</si>
  <si>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</si>
  <si>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</si>
  <si>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</si>
  <si>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</si>
  <si>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</si>
  <si>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</si>
  <si>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</si>
  <si>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</si>
  <si>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</si>
  <si>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</si>
  <si>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</si>
  <si>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</si>
  <si>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</si>
  <si>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</si>
  <si>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</si>
  <si>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</si>
  <si>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</si>
  <si>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</si>
  <si>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</si>
  <si>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</si>
  <si>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</si>
  <si>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</si>
  <si>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</si>
  <si>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</si>
  <si>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</si>
  <si>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</si>
  <si>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</si>
  <si>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</si>
  <si>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</si>
  <si>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</si>
  <si>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</si>
  <si>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</si>
  <si>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</si>
  <si>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</si>
  <si>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</si>
  <si>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</si>
  <si>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</si>
  <si>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</si>
  <si>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</si>
  <si>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</si>
  <si>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</si>
  <si>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</si>
  <si>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</si>
  <si>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</si>
  <si>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</si>
  <si>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</si>
  <si>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</si>
  <si>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</si>
  <si>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</si>
  <si>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</si>
  <si>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</si>
  <si>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</si>
  <si>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</si>
  <si>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</si>
  <si>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</si>
  <si>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</si>
  <si>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</si>
  <si>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</si>
  <si>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</si>
  <si>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</si>
  <si>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</si>
  <si>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</si>
  <si>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</si>
  <si>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</si>
  <si>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</si>
  <si>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</si>
  <si>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</si>
  <si>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</si>
  <si>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</si>
  <si>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</si>
  <si>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</si>
  <si>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</si>
  <si>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</si>
  <si>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</si>
  <si>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</si>
  <si>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</si>
  <si>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</si>
  <si>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</si>
  <si>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</si>
  <si>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</si>
  <si>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</si>
  <si>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</si>
  <si>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</si>
  <si>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</si>
  <si>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</si>
  <si>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</si>
  <si>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</si>
  <si>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</si>
  <si>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</si>
  <si>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</si>
  <si>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</si>
  <si>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</si>
  <si>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</si>
  <si>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</si>
  <si>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</si>
  <si>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</si>
  <si>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</si>
  <si>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</si>
  <si>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</si>
  <si>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</si>
  <si>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</si>
  <si>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</si>
  <si>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</si>
  <si>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</si>
  <si>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</si>
  <si>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</si>
  <si>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</si>
  <si>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</si>
  <si>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</si>
  <si>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</si>
  <si>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</si>
  <si>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</si>
  <si>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</si>
  <si>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</si>
  <si>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</si>
  <si>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</si>
  <si>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</si>
  <si>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</si>
  <si>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</si>
  <si>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</si>
  <si>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</si>
  <si>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</si>
  <si>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</si>
  <si>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</si>
  <si>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</si>
  <si>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</si>
  <si>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</si>
  <si>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</si>
  <si>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</si>
  <si>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</si>
  <si>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</si>
  <si>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</si>
  <si>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</si>
  <si>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</si>
  <si>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</si>
  <si>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</si>
  <si>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</si>
  <si>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</si>
  <si>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</si>
  <si>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</si>
  <si>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</si>
  <si>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</si>
  <si>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</si>
  <si>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</si>
  <si>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</si>
  <si>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</si>
  <si>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</si>
  <si>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</si>
  <si>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</si>
  <si>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</si>
  <si>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</si>
  <si>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</si>
  <si>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</si>
  <si>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</si>
  <si>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</si>
  <si>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</si>
  <si>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</si>
  <si>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</si>
  <si>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</si>
  <si>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</si>
  <si>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</si>
  <si>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</si>
  <si>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</si>
  <si>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</si>
  <si>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</si>
  <si>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</si>
  <si>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</si>
  <si>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</si>
  <si>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</si>
  <si>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</si>
  <si>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</si>
  <si>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</si>
  <si>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</si>
  <si>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</si>
  <si>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</si>
  <si>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</si>
  <si>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</si>
  <si>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</si>
  <si>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</si>
  <si>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</si>
  <si>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</si>
  <si>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</si>
  <si>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</si>
  <si>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</si>
  <si>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</si>
  <si>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</si>
  <si>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</si>
  <si>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</si>
  <si>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</si>
  <si>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</si>
  <si>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</si>
  <si>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</si>
  <si>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</si>
  <si>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</si>
  <si>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</si>
  <si>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</si>
  <si>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</si>
  <si>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</si>
  <si>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</si>
  <si>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</si>
  <si>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</si>
  <si>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</si>
  <si>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</si>
  <si>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</si>
  <si>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</si>
  <si>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</si>
  <si>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</si>
  <si>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</si>
  <si>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</si>
  <si>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</si>
  <si>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</si>
  <si>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</si>
  <si>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</si>
  <si>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</si>
  <si>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</si>
  <si>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</si>
  <si>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</si>
  <si>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</si>
  <si>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</si>
  <si>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</si>
  <si>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</si>
  <si>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</si>
  <si>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</si>
  <si>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</si>
  <si>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</si>
  <si>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</si>
  <si>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</si>
  <si>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</si>
  <si>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</si>
  <si>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</si>
  <si>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</si>
  <si>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</si>
  <si>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</si>
  <si>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</si>
  <si>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</si>
  <si>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</si>
  <si>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</si>
  <si>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</si>
  <si>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</si>
  <si>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</si>
  <si>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</si>
  <si>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</si>
  <si>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</si>
  <si>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</si>
  <si>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</si>
  <si>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</si>
  <si>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</si>
  <si>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</si>
  <si>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</si>
  <si>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</si>
  <si>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</si>
  <si>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</si>
  <si>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</si>
  <si>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</si>
  <si>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</si>
  <si>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</si>
  <si>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</si>
  <si>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</si>
  <si>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</si>
  <si>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</si>
  <si>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</si>
  <si>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</si>
  <si>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</si>
  <si>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</si>
  <si>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</si>
  <si>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</si>
  <si>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</si>
  <si>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</si>
  <si>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</si>
  <si>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</si>
  <si>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</si>
  <si>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</si>
  <si>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</si>
  <si>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</si>
  <si>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</si>
  <si>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</si>
  <si>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</si>
  <si>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</si>
  <si>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</si>
  <si>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</si>
  <si>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</si>
  <si>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</si>
  <si>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</si>
  <si>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</si>
  <si>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</si>
  <si>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</si>
  <si>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</si>
  <si>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</si>
  <si>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</si>
  <si>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</si>
  <si>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</si>
  <si>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</si>
  <si>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</si>
  <si>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</si>
  <si>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</si>
  <si>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</si>
  <si>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</si>
  <si>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</si>
  <si>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</si>
  <si>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</si>
  <si>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</si>
  <si>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</si>
  <si>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</si>
  <si>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</si>
  <si>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</si>
  <si>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</si>
  <si>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</si>
  <si>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</si>
  <si>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</si>
  <si>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</si>
  <si>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</si>
  <si>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</si>
  <si>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</si>
  <si>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</si>
  <si>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</si>
  <si>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</si>
  <si>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</si>
  <si>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</si>
  <si>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</si>
  <si>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</si>
  <si>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</si>
  <si>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</si>
  <si>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</si>
  <si>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</si>
  <si>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</si>
  <si>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</si>
  <si>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</si>
  <si>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</si>
  <si>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</si>
  <si>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</si>
  <si>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</si>
  <si>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</si>
  <si>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</si>
  <si>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</si>
  <si>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</si>
  <si>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</si>
  <si>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</si>
  <si>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</si>
  <si>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</si>
  <si>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</si>
  <si>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</si>
  <si>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</si>
  <si>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</si>
  <si>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</si>
  <si>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</si>
  <si>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</si>
  <si>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</si>
  <si>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</si>
  <si>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</si>
  <si>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</si>
  <si>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</si>
  <si>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</si>
  <si>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</si>
  <si>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</si>
  <si>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</si>
  <si>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</si>
  <si>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</si>
  <si>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</si>
  <si>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</si>
  <si>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</si>
  <si>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</si>
  <si>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</si>
  <si>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</si>
  <si>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</si>
  <si>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</si>
  <si>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</si>
  <si>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</si>
  <si>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</si>
  <si>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</si>
  <si>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</si>
  <si>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</si>
  <si>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</si>
  <si>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</si>
  <si>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</si>
  <si>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</si>
  <si>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</si>
  <si>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</si>
  <si>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</si>
  <si>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</si>
  <si>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</si>
  <si>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</si>
  <si>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</si>
  <si>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</si>
  <si>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</si>
  <si>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</si>
  <si>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</si>
  <si>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</si>
  <si>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</si>
  <si>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</si>
  <si>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</si>
  <si>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</si>
  <si>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</si>
  <si>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</si>
  <si>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</si>
  <si>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</si>
  <si>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</si>
  <si>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</si>
  <si>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</si>
  <si>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</si>
  <si>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</si>
  <si>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</si>
  <si>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</si>
  <si>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</si>
  <si>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</si>
  <si>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</si>
  <si>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</si>
  <si>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</si>
  <si>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</si>
  <si>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</si>
  <si>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</si>
  <si>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</si>
  <si>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</si>
  <si>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</si>
  <si>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</si>
  <si>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</si>
  <si>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</si>
  <si>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</si>
  <si>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</si>
  <si>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</si>
  <si>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</si>
  <si>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</si>
  <si>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</si>
  <si>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</si>
  <si>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</si>
  <si>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</si>
  <si>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</si>
  <si>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</si>
  <si>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</si>
  <si>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</si>
  <si>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</si>
  <si>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</si>
  <si>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</si>
  <si>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</si>
  <si>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</si>
  <si>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</si>
  <si>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</si>
  <si>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</si>
  <si>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</si>
  <si>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</si>
  <si>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</si>
  <si>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</si>
  <si>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</si>
  <si>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</si>
  <si>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</si>
  <si>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</si>
  <si>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</si>
  <si>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</si>
  <si>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</si>
  <si>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</si>
  <si>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</si>
  <si>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</si>
  <si>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</si>
  <si>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</si>
  <si>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</si>
  <si>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</si>
  <si>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</si>
  <si>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</si>
  <si>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</si>
  <si>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</si>
  <si>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</si>
  <si>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</si>
  <si>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</si>
  <si>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</si>
  <si>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</si>
  <si>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</si>
  <si>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</si>
  <si>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</si>
  <si>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</si>
  <si>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</si>
  <si>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</si>
  <si>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</si>
  <si>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</si>
  <si>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</si>
  <si>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</si>
  <si>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</si>
  <si>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</si>
  <si>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</si>
  <si>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</si>
  <si>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</si>
  <si>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</si>
  <si>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</si>
  <si>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</si>
  <si>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</si>
  <si>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</si>
  <si>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</si>
  <si>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</si>
  <si>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</si>
  <si>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</si>
  <si>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</si>
  <si>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</si>
  <si>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</si>
  <si>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</si>
  <si>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</si>
  <si>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</si>
  <si>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</si>
  <si>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</si>
  <si>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</si>
  <si>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</si>
  <si>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</si>
  <si>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</si>
  <si>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</si>
  <si>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</si>
  <si>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</si>
  <si>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</si>
  <si>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</si>
  <si>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</si>
  <si>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</si>
  <si>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</si>
  <si>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</si>
  <si>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</si>
  <si>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</si>
  <si>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</si>
  <si>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</si>
  <si>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</si>
  <si>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</si>
  <si>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</si>
  <si>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</si>
  <si>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</si>
  <si>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</si>
  <si>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</si>
  <si>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</si>
  <si>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</si>
  <si>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</si>
  <si>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</si>
  <si>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</si>
  <si>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</si>
  <si>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</si>
  <si>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</si>
  <si>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</si>
  <si>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</si>
  <si>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</si>
  <si>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</si>
  <si>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</si>
  <si>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</si>
  <si>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</si>
  <si>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</si>
  <si>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</si>
  <si>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</si>
  <si>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</si>
  <si>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</si>
  <si>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</si>
  <si>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</si>
  <si>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</si>
  <si>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</si>
  <si>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</si>
  <si>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</si>
  <si>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</si>
  <si>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</si>
  <si>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</si>
  <si>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</si>
  <si>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</si>
  <si>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</si>
  <si>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</si>
  <si>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</si>
  <si>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</si>
  <si>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</si>
  <si>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</si>
  <si>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</si>
  <si>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</si>
  <si>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</si>
  <si>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</si>
  <si>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</si>
  <si>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</si>
  <si>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</si>
  <si>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</si>
  <si>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</si>
  <si>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</si>
  <si>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</si>
  <si>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</si>
  <si>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</si>
  <si>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</si>
  <si>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</si>
  <si>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</si>
  <si>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</si>
  <si>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</si>
  <si>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</si>
  <si>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</si>
  <si>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</si>
  <si>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</si>
  <si>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</si>
  <si>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</si>
  <si>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</si>
  <si>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</si>
  <si>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</si>
  <si>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</si>
  <si>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</si>
  <si>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</si>
  <si>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</si>
  <si>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</si>
  <si>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</si>
  <si>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</si>
  <si>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</si>
  <si>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</si>
  <si>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</si>
  <si>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</si>
  <si>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</si>
  <si>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</si>
  <si>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</si>
  <si>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</si>
  <si>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</si>
  <si>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</si>
  <si>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</si>
  <si>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</si>
  <si>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</si>
  <si>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</si>
  <si>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</si>
  <si>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</si>
  <si>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</si>
  <si>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</si>
  <si>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</si>
  <si>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</si>
  <si>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</si>
  <si>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</si>
  <si>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</si>
  <si>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</si>
  <si>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</si>
  <si>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</si>
  <si>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</si>
  <si>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</si>
  <si>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</si>
  <si>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</si>
  <si>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</si>
  <si>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</si>
  <si>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</si>
  <si>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</si>
  <si>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</si>
  <si>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</si>
  <si>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</si>
  <si>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</si>
  <si>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</si>
  <si>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</si>
  <si>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</si>
  <si>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</si>
  <si>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</si>
  <si>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</si>
  <si>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</si>
  <si>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</si>
  <si>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</si>
  <si>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</si>
  <si>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</si>
  <si>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</si>
  <si>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</si>
  <si>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</si>
  <si>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</si>
  <si>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</si>
  <si>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</si>
  <si>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</si>
  <si>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</si>
  <si>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</si>
  <si>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</si>
  <si>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</si>
  <si>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</si>
  <si>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</si>
  <si>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</si>
  <si>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</si>
  <si>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</si>
  <si>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</si>
  <si>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</si>
  <si>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</si>
  <si>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</si>
  <si>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</si>
  <si>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</si>
  <si>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</si>
  <si>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</si>
  <si>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</si>
  <si>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</si>
  <si>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</si>
  <si>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</si>
  <si>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</si>
  <si>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</si>
  <si>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</si>
  <si>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</si>
  <si>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</si>
  <si>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</si>
  <si>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</si>
  <si>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</si>
  <si>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</si>
  <si>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</si>
  <si>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</si>
  <si>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</si>
  <si>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</si>
  <si>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</si>
  <si>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</si>
  <si>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</si>
  <si>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</si>
  <si>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</si>
  <si>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</si>
  <si>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</si>
  <si>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</si>
  <si>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</si>
  <si>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</si>
  <si>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</si>
  <si>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</si>
  <si>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</si>
  <si>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</si>
  <si>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</si>
  <si>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</si>
  <si>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</si>
  <si>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</si>
  <si>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</si>
  <si>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</si>
  <si>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</si>
  <si>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</si>
  <si>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</si>
  <si>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</si>
  <si>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</si>
  <si>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</si>
  <si>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</si>
  <si>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</si>
  <si>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</si>
  <si>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</si>
  <si>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</si>
  <si>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</si>
  <si>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</si>
  <si>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</si>
  <si>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</si>
  <si>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</si>
  <si>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</si>
  <si>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</si>
  <si>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</si>
  <si>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</si>
  <si>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</si>
  <si>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</si>
  <si>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</si>
  <si>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</si>
  <si>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</si>
  <si>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</si>
  <si>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</si>
  <si>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</si>
  <si>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</si>
  <si>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</si>
  <si>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</si>
  <si>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</si>
  <si>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</si>
  <si>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</si>
  <si>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</si>
  <si>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</si>
  <si>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</si>
  <si>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</si>
  <si>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</si>
  <si>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</si>
  <si>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</si>
  <si>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</si>
  <si>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</si>
  <si>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</si>
  <si>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</si>
  <si>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</si>
  <si>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</si>
  <si>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</si>
  <si>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</si>
  <si>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</si>
  <si>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</si>
  <si>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</si>
  <si>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</si>
  <si>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</si>
  <si>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</si>
  <si>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</si>
  <si>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</si>
  <si>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</si>
  <si>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</si>
  <si>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</si>
  <si>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</si>
  <si>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</si>
  <si>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</si>
  <si>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</si>
  <si>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</si>
  <si>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</si>
  <si>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</si>
  <si>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</si>
  <si>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</si>
  <si>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</si>
  <si>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</si>
  <si>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</si>
  <si>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</si>
  <si>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</si>
  <si>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</si>
  <si>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</si>
  <si>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</si>
  <si>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</si>
  <si>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</si>
  <si>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</si>
  <si>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</si>
  <si>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</si>
  <si>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</si>
  <si>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</si>
  <si>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</si>
  <si>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</si>
  <si>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</si>
  <si>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</si>
  <si>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</si>
  <si>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</si>
  <si>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</si>
  <si>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</si>
  <si>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</si>
  <si>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</si>
  <si>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</si>
  <si>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</si>
  <si>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</si>
  <si>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</si>
  <si>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</si>
  <si>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</si>
  <si>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</si>
  <si>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</si>
  <si>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</si>
  <si>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</si>
  <si>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</si>
  <si>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</si>
  <si>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</si>
  <si>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</si>
  <si>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</si>
  <si>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</si>
  <si>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</si>
  <si>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</si>
  <si>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</si>
  <si>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</si>
  <si>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</si>
  <si>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</si>
  <si>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</si>
  <si>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</si>
  <si>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</si>
  <si>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</si>
  <si>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</si>
  <si>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</si>
  <si>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</si>
  <si>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</si>
  <si>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</si>
  <si>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</si>
  <si>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</si>
  <si>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</si>
  <si>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</si>
  <si>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</si>
  <si>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</si>
  <si>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</si>
  <si>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</si>
  <si>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</si>
  <si>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</si>
  <si>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</si>
  <si>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</si>
  <si>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</si>
  <si>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</si>
  <si>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</si>
  <si>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</si>
  <si>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</si>
  <si>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</si>
  <si>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</si>
  <si>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</si>
  <si>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</si>
  <si>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</si>
  <si>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</si>
  <si>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</si>
  <si>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</si>
  <si>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</si>
  <si>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</si>
  <si>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</si>
  <si>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</si>
  <si>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</si>
  <si>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</si>
  <si>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</si>
  <si>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</si>
  <si>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</si>
  <si>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</si>
  <si>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</si>
  <si>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</si>
  <si>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</si>
  <si>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</si>
  <si>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</si>
  <si>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</si>
  <si>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</si>
  <si>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</si>
  <si>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</si>
  <si>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</si>
  <si>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</si>
  <si>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</si>
  <si>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</si>
  <si>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</si>
  <si>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</si>
  <si>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</si>
  <si>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</si>
  <si>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</si>
  <si>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</si>
  <si>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</si>
  <si>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</si>
  <si>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</si>
  <si>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</si>
  <si>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</si>
  <si>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</si>
  <si>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</si>
  <si>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</si>
  <si>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</si>
  <si>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</si>
  <si>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</si>
  <si>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</si>
  <si>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</si>
  <si>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</si>
  <si>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</si>
  <si>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</si>
  <si>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</si>
  <si>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</si>
  <si>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</si>
  <si>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</si>
  <si>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</si>
  <si>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</si>
  <si>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</si>
  <si>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</si>
  <si>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</si>
  <si>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</si>
  <si>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</si>
  <si>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</si>
  <si>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</si>
  <si>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</si>
  <si>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</si>
  <si>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</si>
  <si>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</si>
  <si>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</si>
  <si>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</si>
  <si>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</si>
  <si>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</si>
  <si>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</si>
  <si>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</si>
  <si>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</si>
  <si>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</si>
  <si>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</si>
  <si>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</si>
  <si>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</si>
  <si>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</si>
  <si>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</si>
  <si>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</si>
  <si>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</si>
  <si>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</si>
  <si>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</si>
  <si>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</si>
  <si>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</si>
  <si>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</si>
  <si>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</si>
  <si>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</si>
  <si>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</si>
  <si>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</si>
  <si>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</si>
  <si>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</si>
  <si>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</si>
  <si>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</si>
  <si>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</si>
  <si>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</si>
  <si>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</si>
  <si>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</si>
  <si>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</si>
  <si>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</si>
  <si>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</si>
  <si>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</si>
  <si>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</si>
  <si>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</si>
  <si>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</si>
  <si>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</si>
  <si>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</si>
  <si>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</si>
  <si>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</si>
  <si>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</si>
  <si>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</si>
  <si>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</si>
  <si>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</si>
  <si>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</si>
  <si>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</si>
  <si>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</si>
  <si>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</si>
  <si>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</si>
  <si>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</si>
  <si>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</si>
  <si>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</si>
  <si>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</si>
  <si>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</si>
  <si>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</si>
  <si>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</si>
  <si>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</si>
  <si>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</si>
  <si>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</si>
  <si>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</si>
  <si>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</si>
  <si>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</si>
  <si>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</si>
  <si>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</si>
  <si>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</si>
  <si>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</si>
  <si>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</si>
  <si>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</si>
  <si>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</si>
  <si>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</si>
  <si>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</si>
  <si>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</si>
  <si>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</si>
  <si>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</si>
  <si>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</si>
  <si>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</si>
  <si>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</si>
  <si>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</si>
  <si>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</si>
  <si>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</si>
  <si>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</si>
  <si>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</si>
  <si>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</si>
  <si>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</si>
  <si>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</si>
  <si>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</si>
  <si>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</si>
  <si>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</si>
  <si>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</si>
  <si>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</si>
  <si>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</si>
  <si>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</si>
  <si>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</si>
  <si>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</si>
  <si>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</si>
  <si>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</si>
  <si>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</si>
  <si>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</si>
  <si>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</si>
  <si>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</si>
  <si>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</si>
  <si>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</si>
  <si>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</si>
  <si>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</si>
  <si>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</si>
  <si>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</si>
  <si>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</si>
  <si>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</si>
  <si>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</si>
  <si>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</si>
  <si>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</si>
  <si>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</si>
  <si>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</si>
  <si>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</si>
  <si>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</si>
  <si>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</si>
  <si>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</si>
  <si>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</si>
  <si>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</si>
  <si>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</si>
  <si>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</si>
  <si>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</si>
  <si>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</si>
  <si>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</si>
  <si>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</si>
  <si>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</si>
  <si>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</si>
  <si>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</si>
  <si>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</si>
  <si>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</si>
  <si>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</si>
  <si>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</si>
  <si>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</si>
  <si>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</si>
  <si>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</si>
  <si>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</si>
  <si>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</si>
  <si>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</si>
  <si>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</si>
  <si>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</si>
  <si>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</si>
  <si>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</si>
  <si>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</si>
  <si>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</si>
  <si>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</si>
  <si>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</si>
  <si>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</si>
  <si>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</si>
  <si>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</si>
  <si>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</si>
  <si>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</si>
  <si>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</si>
  <si>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</si>
  <si>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</si>
  <si>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</si>
  <si>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</si>
  <si>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</si>
  <si>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</si>
  <si>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</si>
  <si>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</si>
  <si>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</si>
  <si>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</si>
  <si>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</si>
  <si>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</si>
  <si>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</si>
  <si>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</si>
  <si>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</si>
  <si>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</si>
  <si>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</si>
  <si>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</si>
  <si>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</si>
  <si>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</si>
  <si>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</si>
  <si>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</si>
  <si>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</si>
  <si>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</si>
  <si>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</si>
  <si>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</si>
  <si>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</si>
  <si>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</si>
  <si>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</si>
  <si>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</si>
  <si>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</si>
  <si>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</si>
  <si>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</si>
  <si>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</si>
  <si>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</si>
  <si>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</si>
  <si>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</si>
  <si>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</si>
  <si>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</si>
  <si>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</si>
  <si>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</si>
  <si>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</si>
  <si>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</si>
  <si>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</si>
  <si>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</si>
  <si>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</si>
  <si>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</si>
  <si>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</si>
  <si>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</si>
  <si>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</si>
  <si>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</si>
  <si>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</si>
  <si>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</si>
  <si>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</si>
  <si>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</si>
  <si>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</si>
  <si>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</si>
  <si>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</si>
  <si>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</si>
  <si>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</si>
  <si>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</si>
  <si>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</si>
  <si>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</si>
  <si>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</si>
  <si>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</si>
  <si>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</si>
  <si>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</si>
  <si>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</si>
  <si>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</si>
  <si>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</si>
  <si>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</si>
  <si>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</si>
  <si>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</si>
  <si>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</si>
  <si>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</si>
  <si>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</si>
  <si>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</si>
  <si>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</si>
  <si>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</si>
  <si>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</si>
  <si>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</si>
  <si>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</si>
  <si>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</si>
  <si>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</si>
  <si>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</si>
  <si>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</si>
  <si>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</si>
  <si>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</si>
  <si>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</si>
  <si>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</si>
  <si>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</si>
  <si>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</si>
  <si>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</si>
  <si>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</si>
  <si>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</si>
  <si>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</si>
  <si>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</si>
  <si>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</si>
  <si>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</si>
  <si>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</si>
  <si>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</si>
  <si>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</si>
  <si>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</si>
  <si>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</si>
  <si>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</si>
  <si>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</si>
  <si>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</si>
  <si>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</si>
  <si>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</si>
  <si>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</si>
  <si>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</si>
  <si>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</si>
  <si>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</si>
  <si>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</si>
  <si>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</si>
  <si>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</si>
  <si>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</si>
  <si>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</si>
  <si>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</si>
  <si>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</si>
  <si>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</si>
  <si>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</si>
  <si>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</si>
  <si>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</si>
  <si>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</si>
  <si>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</si>
  <si>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</si>
  <si>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</si>
  <si>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</si>
  <si>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</si>
  <si>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</si>
  <si>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</si>
  <si>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</si>
  <si>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</si>
  <si>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</si>
  <si>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</si>
  <si>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</si>
  <si>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</si>
  <si>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</si>
  <si>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</si>
  <si>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</si>
  <si>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</si>
  <si>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</si>
  <si>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</si>
  <si>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</si>
  <si>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</si>
  <si>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</si>
  <si>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</si>
  <si>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</si>
  <si>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</si>
  <si>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</si>
  <si>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</si>
  <si>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</si>
  <si>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</si>
  <si>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</si>
  <si>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</si>
  <si>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</si>
  <si>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</si>
  <si>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</si>
  <si>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</si>
  <si>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</si>
  <si>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</si>
  <si>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</si>
  <si>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</si>
  <si>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</si>
  <si>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</si>
  <si>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</si>
  <si>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</si>
  <si>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</si>
  <si>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</si>
  <si>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</si>
  <si>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</si>
  <si>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</si>
  <si>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</si>
  <si>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</si>
  <si>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</si>
  <si>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</si>
  <si>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</si>
  <si>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</si>
  <si>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</si>
  <si>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</si>
  <si>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</si>
  <si>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</si>
  <si>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</si>
  <si>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</si>
  <si>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</si>
  <si>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</si>
  <si>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</si>
  <si>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</si>
  <si>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</si>
  <si>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</si>
  <si>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</si>
  <si>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</si>
  <si>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</si>
  <si>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</si>
  <si>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</si>
  <si>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</si>
  <si>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</si>
  <si>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</si>
  <si>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</si>
  <si>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</si>
  <si>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</si>
  <si>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</si>
  <si>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</si>
  <si>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</si>
  <si>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</si>
  <si>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</si>
  <si>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</si>
  <si>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</si>
  <si>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</si>
  <si>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</si>
  <si>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</si>
  <si>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</si>
  <si>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</si>
  <si>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</si>
  <si>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</si>
  <si>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</si>
  <si>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</si>
  <si>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</si>
  <si>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</si>
  <si>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</si>
  <si>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</si>
  <si>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</si>
  <si>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</si>
  <si>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</si>
  <si>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</si>
  <si>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</si>
  <si>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</si>
  <si>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</si>
  <si>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</si>
  <si>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</si>
  <si>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</si>
  <si>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</si>
  <si>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</si>
  <si>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</si>
  <si>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</si>
  <si>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</si>
  <si>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</si>
  <si>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</si>
  <si>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</si>
  <si>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</si>
  <si>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</si>
  <si>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</si>
  <si>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</si>
  <si>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</si>
  <si>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</si>
  <si>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</si>
  <si>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</si>
  <si>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</si>
  <si>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</si>
  <si>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</si>
  <si>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</si>
  <si>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</si>
  <si>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</si>
  <si>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</si>
  <si>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</si>
  <si>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</si>
  <si>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</si>
  <si>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</si>
  <si>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</si>
  <si>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</si>
  <si>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</si>
  <si>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</si>
  <si>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</si>
  <si>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</si>
  <si>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</si>
  <si>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</si>
  <si>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</si>
  <si>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</si>
  <si>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</si>
  <si>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</si>
  <si>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</si>
  <si>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</si>
  <si>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</si>
  <si>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</si>
  <si>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</si>
  <si>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</si>
  <si>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</si>
  <si>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</si>
  <si>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</si>
  <si>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</si>
  <si>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</si>
  <si>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</si>
  <si>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</si>
  <si>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</si>
  <si>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</si>
  <si>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</si>
  <si>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</si>
  <si>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</si>
  <si>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</si>
  <si>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</si>
  <si>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</si>
  <si>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</si>
  <si>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</si>
  <si>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</si>
  <si>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</si>
  <si>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</si>
  <si>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</si>
  <si>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</si>
  <si>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</si>
  <si>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</si>
  <si>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</si>
  <si>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</si>
  <si>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</si>
  <si>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</si>
  <si>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</si>
  <si>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</si>
  <si>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</si>
  <si>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</si>
  <si>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</si>
  <si>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</si>
  <si>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</si>
  <si>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</si>
  <si>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</si>
  <si>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</si>
  <si>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</si>
  <si>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</si>
  <si>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</si>
  <si>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</si>
  <si>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</si>
  <si>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</si>
  <si>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</si>
  <si>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</si>
  <si>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</si>
  <si>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</si>
  <si>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</si>
  <si>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</si>
  <si>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</si>
  <si>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</si>
  <si>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</si>
  <si>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</si>
  <si>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</si>
  <si>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</si>
  <si>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</si>
  <si>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</si>
  <si>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</si>
  <si>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</si>
  <si>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</si>
  <si>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</si>
  <si>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</si>
  <si>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</si>
  <si>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</si>
  <si>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</si>
  <si>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</si>
  <si>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</si>
  <si>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</si>
  <si>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</si>
  <si>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</si>
  <si>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</si>
  <si>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</si>
  <si>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</si>
  <si>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</si>
  <si>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</si>
  <si>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</si>
  <si>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</si>
  <si>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</si>
  <si>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</si>
  <si>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</si>
  <si>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</si>
  <si>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</si>
  <si>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</si>
  <si>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</si>
  <si>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</si>
  <si>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</si>
  <si>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</si>
  <si>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</si>
  <si>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</si>
  <si>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</si>
  <si>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</si>
  <si>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</si>
  <si>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</si>
  <si>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</si>
  <si>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</si>
  <si>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</si>
  <si>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</si>
  <si>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</si>
  <si>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</si>
  <si>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</si>
  <si>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</si>
  <si>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</si>
  <si>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</si>
  <si>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</si>
  <si>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</si>
  <si>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</si>
  <si>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</si>
  <si>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</si>
  <si>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</si>
  <si>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</si>
  <si>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</si>
  <si>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</si>
  <si>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</si>
  <si>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</si>
  <si>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</si>
  <si>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</si>
  <si>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</si>
  <si>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</si>
  <si>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</si>
  <si>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</si>
  <si>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</si>
  <si>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</si>
  <si>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</si>
  <si>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</si>
  <si>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</si>
  <si>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</si>
  <si>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</si>
  <si>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</si>
  <si>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</si>
  <si>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</si>
  <si>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</si>
  <si>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</si>
  <si>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</si>
  <si>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</si>
  <si>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</si>
  <si>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</si>
  <si>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</si>
  <si>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</si>
  <si>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</si>
  <si>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</si>
  <si>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</si>
  <si>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</si>
  <si>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</si>
  <si>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</si>
  <si>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</si>
  <si>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</si>
  <si>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</si>
  <si>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</si>
  <si>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</si>
  <si>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</si>
  <si>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</si>
  <si>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</si>
  <si>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</si>
  <si>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</si>
  <si>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</si>
  <si>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</si>
  <si>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</si>
  <si>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</si>
  <si>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</si>
  <si>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</si>
  <si>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</si>
  <si>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</si>
  <si>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</si>
  <si>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</si>
  <si>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</si>
  <si>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</si>
  <si>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</si>
  <si>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</si>
  <si>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</si>
  <si>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</si>
  <si>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</si>
  <si>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</si>
  <si>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</si>
  <si>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</si>
  <si>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</si>
  <si>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</si>
  <si>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</si>
  <si>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</si>
  <si>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</si>
  <si>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</si>
  <si>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</si>
  <si>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</si>
  <si>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</si>
  <si>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</si>
  <si>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</si>
  <si>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</si>
  <si>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</si>
  <si>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</si>
  <si>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</si>
  <si>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</si>
  <si>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</si>
  <si>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</si>
  <si>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</si>
  <si>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</si>
  <si>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</si>
  <si>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</si>
  <si>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</si>
  <si>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</si>
  <si>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</si>
  <si>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</si>
  <si>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</si>
  <si>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</si>
  <si>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</si>
  <si>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</si>
  <si>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</si>
  <si>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</si>
  <si>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</si>
  <si>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</si>
  <si>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</si>
  <si>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</si>
  <si>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</si>
  <si>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</si>
  <si>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</si>
  <si>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</si>
  <si>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</si>
  <si>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</si>
  <si>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</si>
  <si>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</si>
  <si>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</si>
  <si>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</si>
  <si>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</si>
  <si>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</si>
  <si>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</si>
  <si>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</si>
  <si>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</si>
  <si>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</si>
  <si>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</si>
  <si>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</si>
  <si>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</si>
  <si>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</si>
  <si>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</si>
  <si>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</si>
  <si>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</si>
  <si>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</si>
  <si>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</si>
  <si>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</si>
  <si>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</si>
  <si>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</si>
  <si>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</si>
  <si>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</si>
  <si>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</si>
  <si>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</si>
  <si>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</si>
  <si>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</si>
  <si>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</si>
  <si>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</si>
  <si>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</si>
  <si>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</si>
  <si>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</si>
  <si>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</si>
  <si>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</si>
  <si>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</si>
  <si>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</si>
  <si>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</si>
  <si>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</si>
  <si>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</si>
  <si>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</si>
  <si>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</si>
  <si>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</si>
  <si>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</si>
  <si>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</si>
  <si>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</si>
  <si>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</si>
  <si>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</si>
  <si>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</si>
  <si>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</si>
  <si>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</si>
  <si>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</si>
  <si>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</si>
  <si>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</si>
  <si>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</si>
  <si>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</si>
  <si>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</si>
  <si>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</si>
  <si>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</si>
  <si>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</si>
  <si>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</si>
  <si>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</si>
  <si>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</si>
  <si>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</si>
  <si>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</si>
  <si>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</si>
  <si>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</si>
  <si>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</si>
  <si>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</si>
  <si>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</si>
  <si>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</si>
  <si>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</si>
  <si>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</si>
  <si>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</si>
  <si>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</si>
  <si>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</si>
  <si>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</si>
  <si>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</si>
  <si>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</si>
  <si>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</si>
  <si>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</si>
  <si>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</si>
  <si>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</si>
  <si>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</si>
  <si>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</si>
  <si>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</si>
  <si>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</si>
  <si>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</si>
  <si>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</si>
  <si>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</si>
  <si>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</si>
  <si>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</si>
  <si>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</si>
  <si>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</si>
  <si>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</si>
  <si>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</si>
  <si>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</si>
  <si>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</si>
  <si>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</si>
  <si>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</si>
  <si>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</si>
  <si>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</si>
  <si>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</si>
  <si>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</si>
  <si>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</si>
  <si>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</si>
  <si>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</si>
  <si>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</si>
  <si>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</si>
  <si>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</si>
  <si>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</si>
  <si>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</si>
  <si>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</si>
  <si>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</si>
  <si>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</si>
  <si>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</si>
  <si>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</si>
  <si>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</si>
  <si>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</si>
  <si>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</si>
  <si>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</si>
  <si>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</si>
  <si>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</si>
  <si>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</si>
  <si>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</si>
  <si>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</si>
  <si>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</si>
  <si>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</si>
  <si>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</si>
  <si>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</si>
  <si>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</si>
  <si>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</si>
  <si>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</si>
  <si>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</si>
  <si>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</si>
  <si>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</si>
  <si>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</si>
  <si>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</si>
  <si>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</si>
  <si>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</si>
  <si>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</si>
  <si>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</si>
  <si>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</si>
  <si>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</si>
  <si>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</si>
  <si>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</si>
  <si>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</si>
  <si>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</si>
  <si>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</si>
  <si>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</si>
  <si>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</si>
  <si>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</si>
  <si>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</si>
  <si>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</si>
  <si>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</si>
  <si>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</si>
  <si>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</si>
  <si>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</si>
  <si>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</si>
  <si>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</si>
  <si>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</si>
  <si>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</si>
  <si>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</si>
  <si>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</si>
  <si>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</si>
  <si>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</si>
  <si>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</si>
  <si>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</si>
  <si>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</si>
  <si>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</si>
  <si>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</si>
  <si>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</si>
  <si>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</si>
  <si>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</si>
  <si>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</si>
  <si>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</si>
  <si>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</si>
  <si>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</si>
  <si>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</si>
  <si>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</si>
  <si>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</si>
  <si>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</si>
  <si>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</si>
  <si>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</si>
  <si>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</si>
  <si>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</si>
  <si>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</si>
  <si>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</si>
  <si>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</si>
  <si>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</si>
  <si>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</si>
  <si>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</si>
  <si>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</si>
  <si>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</si>
  <si>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</si>
  <si>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</si>
  <si>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</si>
  <si>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</si>
  <si>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</si>
  <si>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</si>
  <si>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</si>
  <si>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</si>
  <si>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</si>
  <si>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</si>
  <si>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</si>
  <si>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</si>
  <si>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</si>
  <si>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</si>
  <si>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</si>
  <si>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</si>
  <si>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</si>
  <si>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</si>
  <si>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</si>
  <si>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</si>
  <si>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</si>
  <si>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</si>
  <si>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</si>
  <si>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</si>
  <si>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</si>
  <si>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</si>
  <si>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</si>
  <si>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</si>
  <si>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</si>
  <si>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</si>
  <si>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</si>
  <si>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</si>
  <si>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</si>
  <si>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</si>
  <si>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</si>
  <si>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</si>
  <si>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</si>
  <si>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</si>
  <si>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</si>
  <si>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</si>
  <si>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</si>
  <si>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</si>
  <si>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</si>
  <si>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</si>
  <si>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</si>
  <si>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</si>
  <si>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</si>
  <si>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</si>
  <si>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</si>
  <si>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</si>
  <si>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</si>
  <si>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</si>
  <si>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</si>
  <si>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</si>
  <si>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</si>
  <si>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</si>
  <si>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</si>
  <si>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</si>
  <si>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</si>
  <si>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</si>
  <si>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</si>
  <si>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</si>
  <si>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</si>
  <si>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</si>
  <si>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</si>
  <si>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</si>
  <si>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</si>
  <si>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</si>
  <si>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</si>
  <si>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</si>
  <si>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</si>
  <si>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</si>
  <si>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</si>
  <si>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</si>
  <si>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</si>
  <si>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</si>
  <si>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</si>
  <si>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</si>
  <si>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</si>
  <si>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</si>
  <si>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</si>
  <si>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</si>
  <si>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</si>
  <si>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</si>
  <si>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</si>
  <si>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</si>
  <si>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</si>
  <si>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</si>
  <si>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</si>
  <si>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</si>
  <si>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</si>
  <si>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</si>
  <si>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</si>
  <si>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</si>
  <si>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</si>
  <si>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</si>
  <si>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</si>
  <si>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</si>
  <si>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</si>
  <si>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</si>
  <si>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</si>
  <si>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</si>
  <si>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</si>
  <si>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</si>
  <si>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</si>
  <si>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</si>
  <si>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</si>
  <si>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</si>
  <si>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</si>
  <si>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</si>
  <si>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</si>
  <si>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</si>
  <si>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</si>
  <si>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</si>
  <si>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</si>
  <si>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</si>
  <si>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</si>
  <si>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</si>
  <si>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</si>
  <si>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</si>
  <si>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</si>
  <si>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</si>
  <si>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</si>
  <si>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</si>
  <si>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</si>
  <si>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</si>
  <si>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</si>
  <si>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</si>
  <si>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</si>
  <si>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</si>
  <si>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</si>
  <si>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</si>
  <si>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</si>
  <si>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</si>
  <si>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</si>
  <si>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</si>
  <si>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</si>
  <si>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</si>
  <si>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</si>
  <si>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</si>
  <si>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</si>
  <si>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</si>
  <si>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</si>
  <si>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</si>
  <si>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</si>
  <si>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</si>
  <si>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</si>
  <si>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</si>
  <si>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</si>
  <si>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</si>
  <si>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</si>
  <si>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</si>
  <si>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</si>
  <si>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</si>
  <si>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</si>
  <si>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</si>
  <si>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</si>
  <si>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</si>
  <si>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</si>
  <si>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</si>
  <si>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</si>
  <si>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</si>
  <si>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</si>
  <si>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</si>
  <si>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</si>
  <si>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</si>
  <si>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</si>
  <si>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</si>
  <si>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</si>
  <si>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</si>
  <si>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</si>
  <si>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</si>
  <si>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</si>
  <si>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</si>
  <si>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</si>
  <si>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</si>
  <si>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</si>
  <si>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</si>
  <si>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</si>
  <si>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</si>
  <si>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</si>
  <si>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</si>
  <si>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</si>
  <si>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</si>
  <si>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</si>
  <si>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</si>
  <si>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</si>
  <si>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</si>
  <si>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</si>
  <si>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</si>
  <si>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</si>
  <si>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</si>
  <si>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</si>
  <si>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</si>
  <si>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</si>
  <si>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</si>
  <si>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</si>
  <si>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</si>
  <si>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</si>
  <si>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</si>
  <si>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</si>
  <si>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</si>
  <si>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</si>
  <si>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</si>
  <si>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</si>
  <si>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</si>
  <si>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</si>
  <si>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</si>
  <si>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</si>
  <si>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</si>
  <si>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</si>
  <si>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</si>
  <si>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</si>
  <si>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</si>
  <si>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</si>
  <si>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</si>
  <si>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</si>
  <si>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</si>
  <si>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</si>
  <si>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</si>
  <si>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</si>
  <si>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</si>
  <si>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</si>
  <si>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</si>
  <si>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</si>
  <si>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</si>
  <si>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</si>
  <si>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</si>
  <si>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</si>
  <si>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</si>
  <si>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</si>
  <si>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</si>
  <si>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</si>
  <si>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</si>
  <si>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</si>
  <si>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</si>
  <si>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</si>
  <si>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</si>
  <si>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</si>
  <si>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</si>
  <si>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</si>
  <si>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</si>
  <si>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</si>
  <si>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</si>
  <si>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</si>
  <si>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</si>
  <si>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</si>
  <si>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</si>
  <si>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</si>
  <si>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</si>
  <si>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</si>
  <si>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</si>
  <si>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</si>
  <si>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</si>
  <si>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</si>
  <si>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</si>
  <si>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</si>
  <si>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</si>
  <si>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</si>
  <si>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</si>
  <si>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</si>
  <si>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</si>
  <si>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</si>
  <si>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</si>
  <si>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</si>
  <si>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</si>
  <si>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</si>
  <si>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</si>
  <si>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</si>
  <si>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</si>
  <si>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</si>
  <si>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</si>
  <si>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</si>
  <si>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</si>
  <si>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</si>
  <si>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</si>
  <si>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</si>
  <si>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</si>
  <si>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</si>
  <si>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</si>
  <si>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</si>
  <si>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</si>
  <si>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</si>
  <si>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</si>
  <si>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</si>
  <si>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</si>
  <si>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</si>
  <si>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</si>
  <si>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</si>
  <si>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</si>
  <si>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</si>
  <si>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</si>
  <si>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</si>
  <si>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</si>
  <si>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</si>
  <si>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</si>
  <si>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</si>
  <si>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</si>
  <si>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</si>
  <si>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</si>
  <si>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</si>
  <si>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</si>
  <si>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</si>
  <si>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</si>
  <si>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</si>
  <si>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</si>
  <si>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</si>
  <si>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</si>
  <si>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</si>
  <si>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</si>
  <si>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</si>
  <si>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</si>
  <si>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</si>
  <si>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</si>
  <si>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</si>
  <si>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</si>
  <si>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</si>
  <si>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</si>
  <si>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</si>
  <si>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</si>
  <si>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</si>
  <si>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</si>
  <si>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</si>
  <si>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</si>
  <si>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</si>
  <si>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</si>
  <si>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</si>
  <si>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</si>
  <si>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</si>
  <si>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</si>
  <si>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</si>
  <si>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</si>
  <si>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</si>
  <si>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</si>
  <si>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</si>
  <si>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</si>
  <si>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</si>
  <si>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</si>
  <si>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</si>
  <si>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</si>
  <si>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</si>
  <si>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</si>
  <si>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</si>
  <si>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</si>
  <si>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</si>
  <si>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</si>
  <si>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</si>
  <si>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</si>
  <si>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</si>
  <si>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</si>
  <si>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</si>
  <si>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</si>
  <si>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</si>
  <si>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</si>
  <si>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</si>
  <si>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</si>
  <si>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</si>
  <si>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</si>
  <si>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</si>
  <si>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</si>
  <si>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</si>
  <si>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</si>
  <si>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</si>
  <si>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</si>
  <si>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</si>
  <si>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</si>
  <si>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</si>
  <si>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</si>
  <si>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</si>
  <si>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</si>
  <si>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</si>
  <si>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</si>
  <si>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</si>
  <si>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</si>
  <si>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</si>
  <si>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</si>
  <si>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</si>
  <si>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</si>
  <si>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</si>
  <si>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</si>
  <si>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</si>
  <si>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</si>
  <si>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</si>
  <si>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</si>
  <si>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</si>
  <si>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</si>
  <si>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</si>
  <si>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</si>
  <si>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</si>
  <si>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</si>
  <si>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</si>
  <si>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</si>
  <si>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</si>
  <si>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</si>
  <si>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</si>
  <si>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</si>
  <si>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</si>
  <si>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</si>
  <si>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</si>
  <si>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</si>
  <si>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</si>
  <si>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</si>
  <si>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</si>
  <si>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</si>
  <si>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</si>
  <si>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</si>
  <si>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</si>
  <si>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</si>
  <si>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</si>
  <si>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</si>
  <si>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</si>
  <si>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</si>
  <si>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</si>
  <si>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</si>
  <si>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</si>
  <si>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</si>
  <si>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</si>
  <si>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</si>
  <si>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</si>
  <si>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</si>
  <si>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</si>
  <si>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</si>
  <si>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</si>
  <si>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</si>
  <si>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</si>
  <si>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</si>
  <si>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</si>
  <si>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</si>
  <si>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</si>
  <si>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</si>
  <si>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</si>
  <si>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</si>
  <si>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</si>
  <si>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</si>
  <si>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</si>
  <si>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</si>
  <si>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</si>
  <si>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</si>
  <si>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</si>
  <si>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</si>
  <si>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</si>
  <si>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</si>
  <si>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</si>
  <si>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</si>
  <si>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</si>
  <si>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</si>
  <si>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</si>
  <si>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</si>
  <si>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</si>
  <si>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</si>
  <si>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</si>
  <si>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</si>
  <si>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</si>
  <si>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</si>
  <si>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</si>
  <si>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</si>
  <si>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</si>
  <si>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</si>
  <si>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</si>
  <si>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</si>
  <si>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</si>
  <si>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</si>
  <si>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</si>
  <si>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</si>
  <si>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</si>
  <si>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</si>
  <si>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</si>
  <si>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</si>
  <si>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</si>
  <si>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</si>
  <si>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</si>
  <si>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</si>
  <si>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</si>
  <si>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</si>
  <si>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</si>
  <si>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</si>
  <si>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</si>
  <si>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</si>
  <si>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</si>
  <si>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</si>
  <si>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</si>
  <si>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</si>
  <si>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</si>
  <si>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</si>
  <si>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</si>
  <si>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</si>
  <si>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</si>
  <si>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</si>
  <si>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</si>
  <si>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</si>
  <si>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</si>
  <si>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</si>
  <si>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</si>
  <si>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</si>
  <si>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</si>
  <si>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</si>
  <si>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</si>
  <si>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</si>
  <si>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</si>
  <si>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</si>
  <si>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</si>
  <si>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</si>
  <si>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</si>
  <si>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</si>
  <si>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</si>
  <si>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</si>
  <si>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</si>
  <si>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</si>
  <si>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</si>
  <si>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</si>
  <si>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</si>
  <si>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</si>
  <si>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</si>
  <si>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</si>
  <si>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</si>
  <si>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</si>
  <si>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</si>
  <si>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</si>
  <si>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</si>
  <si>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</si>
  <si>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</si>
  <si>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</si>
  <si>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</si>
  <si>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</si>
  <si>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</si>
  <si>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</si>
  <si>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</si>
  <si>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</si>
  <si>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</si>
  <si>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</si>
  <si>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</si>
  <si>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</si>
  <si>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</si>
  <si>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</si>
  <si>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</si>
  <si>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</si>
  <si>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</si>
  <si>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</si>
  <si>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</si>
  <si>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</si>
  <si>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</si>
  <si>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</si>
  <si>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</si>
  <si>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</si>
  <si>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</si>
  <si>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</si>
  <si>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</si>
  <si>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</si>
  <si>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</si>
  <si>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</si>
  <si>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</si>
  <si>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</si>
  <si>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</si>
  <si>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</si>
  <si>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</si>
  <si>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</si>
  <si>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</si>
  <si>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</si>
  <si>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</si>
  <si>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</si>
  <si>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</si>
  <si>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</si>
  <si>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</si>
  <si>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</si>
  <si>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</si>
  <si>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</si>
  <si>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</si>
  <si>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</si>
  <si>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</si>
  <si>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</si>
  <si>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</si>
  <si>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</si>
  <si>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</si>
  <si>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</si>
  <si>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</si>
  <si>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</si>
  <si>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</si>
  <si>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</si>
  <si>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</si>
  <si>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</si>
  <si>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</si>
  <si>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</si>
  <si>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</si>
  <si>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</si>
  <si>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</si>
  <si>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</si>
  <si>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</si>
  <si>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</si>
  <si>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</si>
  <si>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</si>
  <si>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</si>
  <si>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</si>
  <si>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</si>
  <si>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</si>
  <si>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</si>
  <si>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</si>
  <si>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</si>
  <si>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</si>
  <si>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</si>
  <si>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</si>
  <si>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</si>
  <si>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</si>
  <si>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</si>
  <si>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</si>
  <si>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</si>
  <si>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</si>
  <si>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</si>
  <si>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</si>
  <si>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</si>
  <si>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</si>
  <si>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</si>
  <si>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</si>
  <si>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</si>
  <si>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</si>
  <si>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</si>
  <si>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</si>
  <si>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</si>
  <si>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</si>
  <si>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</si>
  <si>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</si>
  <si>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</si>
  <si>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</si>
  <si>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</si>
  <si>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</si>
  <si>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</si>
  <si>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</si>
  <si>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</si>
  <si>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</si>
  <si>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</si>
  <si>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</si>
  <si>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</si>
  <si>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</si>
  <si>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</si>
  <si>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</si>
  <si>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</si>
  <si>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</si>
  <si>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</si>
  <si>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</si>
  <si>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</si>
  <si>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</si>
  <si>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</si>
  <si>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</si>
  <si>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</si>
  <si>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</si>
  <si>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</si>
  <si>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</si>
  <si>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</si>
  <si>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</si>
  <si>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</si>
  <si>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</si>
  <si>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</si>
  <si>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</si>
  <si>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</si>
  <si>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</si>
  <si>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</si>
  <si>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</si>
  <si>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</si>
  <si>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</si>
  <si>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</si>
  <si>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</si>
  <si>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</si>
  <si>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</si>
  <si>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</si>
  <si>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</si>
  <si>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</si>
  <si>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</si>
  <si>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</si>
  <si>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</si>
  <si>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</si>
  <si>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</si>
  <si>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</si>
  <si>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</si>
  <si>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</si>
  <si>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</si>
  <si>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</si>
  <si>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</si>
  <si>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</si>
  <si>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</si>
  <si>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</si>
  <si>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</si>
  <si>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</si>
  <si>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</si>
  <si>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</si>
  <si>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</si>
  <si>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</si>
  <si>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</si>
  <si>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</si>
  <si>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</si>
  <si>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</si>
  <si>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</si>
  <si>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</si>
  <si>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</si>
  <si>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</si>
  <si>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</si>
  <si>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</si>
  <si>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</si>
  <si>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</si>
  <si>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</si>
  <si>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</si>
  <si>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</si>
  <si>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</si>
  <si>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</si>
  <si>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</si>
  <si>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</si>
  <si>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</si>
  <si>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</si>
  <si>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</si>
  <si>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</si>
  <si>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</si>
  <si>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</si>
  <si>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</si>
  <si>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</si>
  <si>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</si>
  <si>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</si>
  <si>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</si>
  <si>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</si>
  <si>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</si>
  <si>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</si>
  <si>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</si>
  <si>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</si>
  <si>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</si>
  <si>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</si>
  <si>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</si>
  <si>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</si>
  <si>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</si>
  <si>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</si>
  <si>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</si>
  <si>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</si>
  <si>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</si>
  <si>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</si>
  <si>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</si>
  <si>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</si>
  <si>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</si>
  <si>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</si>
  <si>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</si>
  <si>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</si>
  <si>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</si>
  <si>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</si>
  <si>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</si>
  <si>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</si>
  <si>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</si>
  <si>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</si>
  <si>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</si>
  <si>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</si>
  <si>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</si>
  <si>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</si>
  <si>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</si>
  <si>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</si>
  <si>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</si>
  <si>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</si>
  <si>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</si>
  <si>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</si>
  <si>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</si>
  <si>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</si>
  <si>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</si>
  <si>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</si>
  <si>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</si>
  <si>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</si>
  <si>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</si>
  <si>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</si>
  <si>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</si>
  <si>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</si>
  <si>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</si>
  <si>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</si>
  <si>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</si>
  <si>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</si>
  <si>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</si>
  <si>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</si>
  <si>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</si>
  <si>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</si>
  <si>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</si>
  <si>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</si>
  <si>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</si>
  <si>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</si>
  <si>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</si>
  <si>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</si>
  <si>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</si>
  <si>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</si>
  <si>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</si>
  <si>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</si>
  <si>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</si>
  <si>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</si>
  <si>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</si>
  <si>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</si>
  <si>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</si>
  <si>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</si>
  <si>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</si>
  <si>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</si>
  <si>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</si>
  <si>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</si>
  <si>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</si>
  <si>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</si>
  <si>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</si>
  <si>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</si>
  <si>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</si>
  <si>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</si>
  <si>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</si>
  <si>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</si>
  <si>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</si>
  <si>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</si>
  <si>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</si>
  <si>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</si>
  <si>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</si>
  <si>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</si>
  <si>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</si>
  <si>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</si>
  <si>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</si>
  <si>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</si>
  <si>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</si>
  <si>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</si>
  <si>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</si>
  <si>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</si>
  <si>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</si>
  <si>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</si>
  <si>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</si>
  <si>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</si>
  <si>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</si>
  <si>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</si>
  <si>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</si>
  <si>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</si>
  <si>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</si>
  <si>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</si>
  <si>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</si>
  <si>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</si>
  <si>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</si>
  <si>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</si>
  <si>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</si>
  <si>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</si>
  <si>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</si>
  <si>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</si>
  <si>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</si>
  <si>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</si>
  <si>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</si>
  <si>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</si>
  <si>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</si>
  <si>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</si>
  <si>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</si>
  <si>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</si>
  <si>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</si>
  <si>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</si>
  <si>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</si>
  <si>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</si>
  <si>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</si>
  <si>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</si>
  <si>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</si>
  <si>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</si>
  <si>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</si>
  <si>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</si>
  <si>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</si>
  <si>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</si>
  <si>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</si>
  <si>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</si>
  <si>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</si>
  <si>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</si>
  <si>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</si>
  <si>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</si>
  <si>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</si>
  <si>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</si>
  <si>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</si>
  <si>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</si>
  <si>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</si>
  <si>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</si>
  <si>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</si>
  <si>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</si>
  <si>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</si>
  <si>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</si>
  <si>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</si>
  <si>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</si>
  <si>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</si>
  <si>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</si>
  <si>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</si>
  <si>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</si>
  <si>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</si>
  <si>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</si>
  <si>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</si>
  <si>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</si>
  <si>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</si>
  <si>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</si>
  <si>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</si>
  <si>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</si>
  <si>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</si>
  <si>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</si>
  <si>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</si>
  <si>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</si>
  <si>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</si>
  <si>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</si>
  <si>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</si>
  <si>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</si>
  <si>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</si>
  <si>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</si>
  <si>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</si>
  <si>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</si>
  <si>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</si>
  <si>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</si>
  <si>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</si>
  <si>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</si>
  <si>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</si>
  <si>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</si>
  <si>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</si>
  <si>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</si>
  <si>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</si>
  <si>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</si>
  <si>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</si>
  <si>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</si>
  <si>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</si>
  <si>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</si>
  <si>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</si>
  <si>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</si>
  <si>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</si>
  <si>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</si>
  <si>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</si>
  <si>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</si>
  <si>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</si>
  <si>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</si>
  <si>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</si>
  <si>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</si>
  <si>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</si>
  <si>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</si>
  <si>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</si>
  <si>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</si>
  <si>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</si>
  <si>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</si>
  <si>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</si>
  <si>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</si>
  <si>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</si>
  <si>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</si>
  <si>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</si>
  <si>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</si>
  <si>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</si>
  <si>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</si>
  <si>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</si>
  <si>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</si>
  <si>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</si>
  <si>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</si>
  <si>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</si>
  <si>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</si>
  <si>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</si>
  <si>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</si>
  <si>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</si>
  <si>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</si>
  <si>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</si>
  <si>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</si>
  <si>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</si>
  <si>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</si>
  <si>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</si>
  <si>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</si>
  <si>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</si>
  <si>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</si>
  <si>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</si>
  <si>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</si>
  <si>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</si>
  <si>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</si>
  <si>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</si>
  <si>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</si>
  <si>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</si>
  <si>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</si>
  <si>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</si>
  <si>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</si>
  <si>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</si>
  <si>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</si>
  <si>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</si>
  <si>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</si>
  <si>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</si>
  <si>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</si>
  <si>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</si>
  <si>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</si>
  <si>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</si>
  <si>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</si>
  <si>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</si>
  <si>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</si>
  <si>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</si>
  <si>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</si>
  <si>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</si>
  <si>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</si>
  <si>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</si>
  <si>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</si>
  <si>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</si>
  <si>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</si>
  <si>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</si>
  <si>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</si>
  <si>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</si>
  <si>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</si>
  <si>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</si>
  <si>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</si>
  <si>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</si>
  <si>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</si>
  <si>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</si>
  <si>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</si>
  <si>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</si>
  <si>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</si>
  <si>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</si>
  <si>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</si>
  <si>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</si>
  <si>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</si>
  <si>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</si>
  <si>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</si>
  <si>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</si>
  <si>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</si>
  <si>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</si>
  <si>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</si>
  <si>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</si>
  <si>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</si>
  <si>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</si>
  <si>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</si>
  <si>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</si>
  <si>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</si>
  <si>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</si>
  <si>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</si>
  <si>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</si>
  <si>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</si>
  <si>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</si>
  <si>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</si>
  <si>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</si>
  <si>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</si>
  <si>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</si>
  <si>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</si>
  <si>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</si>
  <si>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</si>
  <si>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</si>
  <si>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</si>
  <si>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</si>
  <si>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</si>
  <si>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</si>
  <si>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</si>
  <si>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</si>
  <si>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</si>
  <si>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</si>
  <si>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</si>
  <si>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</si>
  <si>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</si>
  <si>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</si>
  <si>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</si>
  <si>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</si>
  <si>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</si>
  <si>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</si>
  <si>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</si>
  <si>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</si>
  <si>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</si>
  <si>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</si>
  <si>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</si>
  <si>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</si>
  <si>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</si>
  <si>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</si>
  <si>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</si>
  <si>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</si>
  <si>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</si>
  <si>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</si>
  <si>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</si>
  <si>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</si>
  <si>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</si>
  <si>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</si>
  <si>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</si>
  <si>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</si>
  <si>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</si>
  <si>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</si>
  <si>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</si>
  <si>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</si>
  <si>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</si>
  <si>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</si>
  <si>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</si>
  <si>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</si>
  <si>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</si>
  <si>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</si>
  <si>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</si>
  <si>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</si>
  <si>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</si>
  <si>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</si>
  <si>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</si>
  <si>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</si>
  <si>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</si>
  <si>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</si>
  <si>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</si>
  <si>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</si>
  <si>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</si>
  <si>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</si>
  <si>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</si>
  <si>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</si>
  <si>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</si>
  <si>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</si>
  <si>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</si>
  <si>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</si>
  <si>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</si>
  <si>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</si>
  <si>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</si>
  <si>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</si>
  <si>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</si>
  <si>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</si>
  <si>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</si>
  <si>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</si>
  <si>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</si>
  <si>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</si>
  <si>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</si>
  <si>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</si>
  <si>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</si>
  <si>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</si>
  <si>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</si>
  <si>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</si>
  <si>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</si>
  <si>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</si>
  <si>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</si>
  <si>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</si>
  <si>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</si>
  <si>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</si>
  <si>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</si>
  <si>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</si>
  <si>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</si>
  <si>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</si>
  <si>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</si>
  <si>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</si>
  <si>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</si>
  <si>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</si>
  <si>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</si>
  <si>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</si>
  <si>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</si>
  <si>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</si>
  <si>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</si>
  <si>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</si>
  <si>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</si>
  <si>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</si>
  <si>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</si>
  <si>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</si>
  <si>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</si>
  <si>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</si>
  <si>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</si>
  <si>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</si>
  <si>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</si>
  <si>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</si>
  <si>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</si>
  <si>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</si>
  <si>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</si>
  <si>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</si>
  <si>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</si>
  <si>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</si>
  <si>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</si>
  <si>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</si>
  <si>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</si>
  <si>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</si>
  <si>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</si>
  <si>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</si>
  <si>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</si>
  <si>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</si>
  <si>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</si>
  <si>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</si>
  <si>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</si>
  <si>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</si>
  <si>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</si>
  <si>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</si>
  <si>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</si>
  <si>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</si>
  <si>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</si>
  <si>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</si>
  <si>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</si>
  <si>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</si>
  <si>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</si>
  <si>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</si>
  <si>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</si>
  <si>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</si>
  <si>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</si>
  <si>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</si>
  <si>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</si>
  <si>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</si>
  <si>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</si>
  <si>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</si>
  <si>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</si>
  <si>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</si>
  <si>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</si>
  <si>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</si>
  <si>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</si>
  <si>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</si>
  <si>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</si>
  <si>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</si>
  <si>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</si>
  <si>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</si>
  <si>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</si>
  <si>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</si>
  <si>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</si>
  <si>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</si>
  <si>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</si>
  <si>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</si>
  <si>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</si>
  <si>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</si>
  <si>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</si>
  <si>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</si>
  <si>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</si>
  <si>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</si>
  <si>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</si>
  <si>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</si>
  <si>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</si>
  <si>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</si>
  <si>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</si>
  <si>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</si>
  <si>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</si>
  <si>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</si>
  <si>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</si>
  <si>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</si>
  <si>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</si>
  <si>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</si>
  <si>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</si>
  <si>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</si>
  <si>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</si>
  <si>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</si>
  <si>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</si>
  <si>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</si>
  <si>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</si>
  <si>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</si>
  <si>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</si>
  <si>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</si>
  <si>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</si>
  <si>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</si>
  <si>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</si>
  <si>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</si>
  <si>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</si>
  <si>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</si>
  <si>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</si>
  <si>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</si>
  <si>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</si>
  <si>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</si>
  <si>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</si>
  <si>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</si>
  <si>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</si>
  <si>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</si>
  <si>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</si>
  <si>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</si>
  <si>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</si>
  <si>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</si>
  <si>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</si>
  <si>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</si>
  <si>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</si>
  <si>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</si>
  <si>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</si>
  <si>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</si>
  <si>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</si>
  <si>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</si>
  <si>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</si>
  <si>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</si>
  <si>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</si>
  <si>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</si>
  <si>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</si>
  <si>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</si>
  <si>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</si>
  <si>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</si>
  <si>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</si>
  <si>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</si>
  <si>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</si>
  <si>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</si>
  <si>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</si>
  <si>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</si>
  <si>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</si>
  <si>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</si>
  <si>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</si>
  <si>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</si>
  <si>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</si>
  <si>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</si>
  <si>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</si>
  <si>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</si>
  <si>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</si>
  <si>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</si>
  <si>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</si>
  <si>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</si>
  <si>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</si>
  <si>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</si>
  <si>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</si>
  <si>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</si>
  <si>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</si>
  <si>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</si>
  <si>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</si>
  <si>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</si>
  <si>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</si>
  <si>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</si>
  <si>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</si>
  <si>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</si>
  <si>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</si>
  <si>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</si>
  <si>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</si>
  <si>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</si>
  <si>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</si>
  <si>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</si>
  <si>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</si>
  <si>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</si>
  <si>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</si>
  <si>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</si>
  <si>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</si>
  <si>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</si>
  <si>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</si>
  <si>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</si>
  <si>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</si>
  <si>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</si>
  <si>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</si>
  <si>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</si>
  <si>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</si>
  <si>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</si>
  <si>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</si>
  <si>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</si>
  <si>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</si>
  <si>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</si>
  <si>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</si>
  <si>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</si>
  <si>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</si>
  <si>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</si>
  <si>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</si>
  <si>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</si>
  <si>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</si>
  <si>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</si>
  <si>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</si>
  <si>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</si>
  <si>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</si>
  <si>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</si>
  <si>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</si>
  <si>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</si>
  <si>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</si>
  <si>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</si>
  <si>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</si>
  <si>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</si>
  <si>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</si>
  <si>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</si>
  <si>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</si>
  <si>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</si>
  <si>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</si>
  <si>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</si>
  <si>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</si>
  <si>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</si>
  <si>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</si>
  <si>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</si>
  <si>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</si>
  <si>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</si>
  <si>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</si>
  <si>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</si>
  <si>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</si>
  <si>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</si>
  <si>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</si>
  <si>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</si>
  <si>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</si>
  <si>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</si>
  <si>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</si>
  <si>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</si>
  <si>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</si>
  <si>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</si>
  <si>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</si>
  <si>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</si>
  <si>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</si>
  <si>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</si>
  <si>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</si>
  <si>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</si>
  <si>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</si>
  <si>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</si>
  <si>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</si>
  <si>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</si>
  <si>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</si>
  <si>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</si>
  <si>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</si>
  <si>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</si>
  <si>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</si>
  <si>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</si>
  <si>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</si>
  <si>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</si>
  <si>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</si>
  <si>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</si>
  <si>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</si>
  <si>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</si>
  <si>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</si>
  <si>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</si>
  <si>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</si>
  <si>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</si>
  <si>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</si>
  <si>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</si>
  <si>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</si>
  <si>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</si>
  <si>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</si>
  <si>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</si>
  <si>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</si>
  <si>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</si>
  <si>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</si>
  <si>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</si>
  <si>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</si>
  <si>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</si>
  <si>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</si>
  <si>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</si>
  <si>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</si>
  <si>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</si>
  <si>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</si>
  <si>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</si>
  <si>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</si>
  <si>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</si>
  <si>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</si>
  <si>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</si>
  <si>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</si>
  <si>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</si>
  <si>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</si>
  <si>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</si>
  <si>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</si>
  <si>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</si>
  <si>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</si>
  <si>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</si>
  <si>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</si>
  <si>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</si>
  <si>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</si>
  <si>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</si>
  <si>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</si>
  <si>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</si>
  <si>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</si>
  <si>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</si>
  <si>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</si>
  <si>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</si>
  <si>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</si>
  <si>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</si>
  <si>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</si>
  <si>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</si>
  <si>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</si>
  <si>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</si>
  <si>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</si>
  <si>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</si>
  <si>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</si>
  <si>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</si>
  <si>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</si>
  <si>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</si>
  <si>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</si>
  <si>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</si>
  <si>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</si>
  <si>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</si>
  <si>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</si>
  <si>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</si>
  <si>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</si>
  <si>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</si>
  <si>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</si>
  <si>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</si>
  <si>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</si>
  <si>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</si>
  <si>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</si>
  <si>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</si>
  <si>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</si>
  <si>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</si>
  <si>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</si>
  <si>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</si>
  <si>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</si>
  <si>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</si>
  <si>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</si>
  <si>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</si>
  <si>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</si>
  <si>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</si>
  <si>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</si>
  <si>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</si>
  <si>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</si>
  <si>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</si>
  <si>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</si>
  <si>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</si>
  <si>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</si>
  <si>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</si>
  <si>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</si>
  <si>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</si>
  <si>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</si>
  <si>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</si>
  <si>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</si>
  <si>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</si>
  <si>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</si>
  <si>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</si>
  <si>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</si>
  <si>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</si>
  <si>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</si>
  <si>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</si>
  <si>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</si>
  <si>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</si>
  <si>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</si>
  <si>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</si>
  <si>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</si>
  <si>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</si>
  <si>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</si>
  <si>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</si>
  <si>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</si>
  <si>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</si>
  <si>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</si>
  <si>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</si>
  <si>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</si>
  <si>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</si>
  <si>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</si>
  <si>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</si>
  <si>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</si>
  <si>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</si>
  <si>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</si>
  <si>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</si>
  <si>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</si>
  <si>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</si>
  <si>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</si>
  <si>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</si>
  <si>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</si>
  <si>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</si>
  <si>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</si>
  <si>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</si>
  <si>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</si>
  <si>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</si>
  <si>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</si>
  <si>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</si>
  <si>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</si>
  <si>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</si>
  <si>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</si>
  <si>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</si>
  <si>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</si>
  <si>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</si>
  <si>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</si>
  <si>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</si>
  <si>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</si>
  <si>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</si>
  <si>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</si>
  <si>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</si>
  <si>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</si>
  <si>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</si>
  <si>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</si>
  <si>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</si>
  <si>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</si>
  <si>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</si>
  <si>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</si>
  <si>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</si>
  <si>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</si>
  <si>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</si>
  <si>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</si>
  <si>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</si>
  <si>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</si>
  <si>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</si>
  <si>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</si>
  <si>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</si>
  <si>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</si>
  <si>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</si>
  <si>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</si>
  <si>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</si>
  <si>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</si>
  <si>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</si>
  <si>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</si>
  <si>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</si>
  <si>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</si>
  <si>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</si>
  <si>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</si>
  <si>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</si>
  <si>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</si>
  <si>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</si>
  <si>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</si>
  <si>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</si>
  <si>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</si>
  <si>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</si>
  <si>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</si>
  <si>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</si>
  <si>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</si>
  <si>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</si>
  <si>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</si>
  <si>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</si>
  <si>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</si>
  <si>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</si>
  <si>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</si>
  <si>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</si>
  <si>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</si>
  <si>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</si>
  <si>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</si>
  <si>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</si>
  <si>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</si>
  <si>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</si>
  <si>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</si>
  <si>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</si>
  <si>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</si>
  <si>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</si>
  <si>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</si>
  <si>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</si>
  <si>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</si>
  <si>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</si>
  <si>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</si>
  <si>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</si>
  <si>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</si>
  <si>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</si>
  <si>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</si>
  <si>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</si>
  <si>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</si>
  <si>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</si>
  <si>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</si>
  <si>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</si>
  <si>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</si>
  <si>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</si>
  <si>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</si>
  <si>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</si>
  <si>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</si>
  <si>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</si>
  <si>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</si>
  <si>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</si>
  <si>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</si>
  <si>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</si>
  <si>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</si>
  <si>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</si>
  <si>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</si>
  <si>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</si>
  <si>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</si>
  <si>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</si>
  <si>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</si>
  <si>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</si>
  <si>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</si>
  <si>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</si>
  <si>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</si>
  <si>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</si>
  <si>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</si>
  <si>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</si>
  <si>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</si>
  <si>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</si>
  <si>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</si>
  <si>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</si>
  <si>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</si>
  <si>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</si>
  <si>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</si>
  <si>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</si>
  <si>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</si>
  <si>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</si>
  <si>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</si>
  <si>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</si>
  <si>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</si>
  <si>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</si>
  <si>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</si>
  <si>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</si>
  <si>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</si>
  <si>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</si>
  <si>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</si>
  <si>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</si>
  <si>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</si>
  <si>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</si>
  <si>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</si>
  <si>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</si>
  <si>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</si>
  <si>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</si>
  <si>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</si>
  <si>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</si>
  <si>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</si>
  <si>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</si>
  <si>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</si>
  <si>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</si>
  <si>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</si>
  <si>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</si>
  <si>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</si>
  <si>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</si>
  <si>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</si>
  <si>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</si>
  <si>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</si>
  <si>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</si>
  <si>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</si>
  <si>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</si>
  <si>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</si>
  <si>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</si>
  <si>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</si>
  <si>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</si>
  <si>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</si>
  <si>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</si>
  <si>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</si>
  <si>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</si>
  <si>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</si>
  <si>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</si>
  <si>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</si>
  <si>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</si>
  <si>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</si>
  <si>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</si>
  <si>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</si>
  <si>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</si>
  <si>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</si>
  <si>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</si>
  <si>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</si>
  <si>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</si>
  <si>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</si>
  <si>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</si>
  <si>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</si>
  <si>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</si>
  <si>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</si>
  <si>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</si>
  <si>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</si>
  <si>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</si>
  <si>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</si>
  <si>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</si>
  <si>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</si>
  <si>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</si>
  <si>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</si>
  <si>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</si>
  <si>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</si>
  <si>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</si>
  <si>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</si>
  <si>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</si>
  <si>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</si>
  <si>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</si>
  <si>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</si>
  <si>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</si>
  <si>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</si>
  <si>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</si>
  <si>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</si>
  <si>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</si>
  <si>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</si>
  <si>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</si>
  <si>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</si>
  <si>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</si>
  <si>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</si>
  <si>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</si>
  <si>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</si>
  <si>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</si>
  <si>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</si>
  <si>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</si>
  <si>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</si>
  <si>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</si>
  <si>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</si>
  <si>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</si>
  <si>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</si>
  <si>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</si>
  <si>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</si>
  <si>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</si>
  <si>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</si>
  <si>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</si>
  <si>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</si>
  <si>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</si>
  <si>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</si>
  <si>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</si>
  <si>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</si>
  <si>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</si>
  <si>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</si>
  <si>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</si>
  <si>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</si>
  <si>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</si>
  <si>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</si>
  <si>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</si>
  <si>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</si>
  <si>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</si>
  <si>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</si>
  <si>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</si>
  <si>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</si>
  <si>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</si>
  <si>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</si>
  <si>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</si>
  <si>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</si>
  <si>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</si>
  <si>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</si>
  <si>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</si>
  <si>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</si>
  <si>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</si>
  <si>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</si>
  <si>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</si>
  <si>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</si>
  <si>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</si>
  <si>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</si>
  <si>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</si>
  <si>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</si>
  <si>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</si>
  <si>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</si>
  <si>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</si>
  <si>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</si>
  <si>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</si>
  <si>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</si>
  <si>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</si>
  <si>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</si>
  <si>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</si>
  <si>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</si>
  <si>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</si>
  <si>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</si>
  <si>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</si>
  <si>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</si>
  <si>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</si>
  <si>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</si>
  <si>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</si>
  <si>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</si>
  <si>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</si>
  <si>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</si>
  <si>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</si>
  <si>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</si>
  <si>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</si>
  <si>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</si>
  <si>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</si>
  <si>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</si>
  <si>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</si>
  <si>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</si>
  <si>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</si>
  <si>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</si>
  <si>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</si>
  <si>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</si>
  <si>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</si>
  <si>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</si>
  <si>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</si>
  <si>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</si>
  <si>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</si>
  <si>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</si>
  <si>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</si>
  <si>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</si>
  <si>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</si>
  <si>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</si>
  <si>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</si>
  <si>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</si>
  <si>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</si>
  <si>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</si>
  <si>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</si>
  <si>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</si>
  <si>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</si>
  <si>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</si>
  <si>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</si>
  <si>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</si>
  <si>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</si>
  <si>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</si>
  <si>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</si>
  <si>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</si>
  <si>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</si>
  <si>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</si>
  <si>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</si>
  <si>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</si>
  <si>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</si>
  <si>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</si>
  <si>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</si>
  <si>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</si>
  <si>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</si>
  <si>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</si>
  <si>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</si>
  <si>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</si>
  <si>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</si>
  <si>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</si>
  <si>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</si>
  <si>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</si>
  <si>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</si>
  <si>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</si>
  <si>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</si>
  <si>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</si>
  <si>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</si>
  <si>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</si>
  <si>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</si>
  <si>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</si>
  <si>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</si>
  <si>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</si>
  <si>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</si>
  <si>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</si>
  <si>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</si>
  <si>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</si>
  <si>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</si>
  <si>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</si>
  <si>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</si>
  <si>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</si>
  <si>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</si>
  <si>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</si>
  <si>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</si>
  <si>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</si>
  <si>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</si>
  <si>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</si>
  <si>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</si>
  <si>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</si>
  <si>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</si>
  <si>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</si>
  <si>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</si>
  <si>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</si>
  <si>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</si>
  <si>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</si>
  <si>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</si>
  <si>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</si>
  <si>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</si>
  <si>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</si>
  <si>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</si>
  <si>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</si>
  <si>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</si>
  <si>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</si>
  <si>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</si>
  <si>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</si>
  <si>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</si>
  <si>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</si>
  <si>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</si>
  <si>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</si>
  <si>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</si>
  <si>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</si>
  <si>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</si>
  <si>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</si>
  <si>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</si>
  <si>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</si>
  <si>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</si>
  <si>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</si>
  <si>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</si>
  <si>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</si>
  <si>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</si>
  <si>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</si>
  <si>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</si>
  <si>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</si>
  <si>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</si>
  <si>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</si>
  <si>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</si>
  <si>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</si>
  <si>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</si>
  <si>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</si>
  <si>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</si>
  <si>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</si>
  <si>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</si>
  <si>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</si>
  <si>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</si>
  <si>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</si>
  <si>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</si>
  <si>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</si>
  <si>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</si>
  <si>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</si>
  <si>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</si>
  <si>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</si>
  <si>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</si>
  <si>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</si>
  <si>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</si>
  <si>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</si>
  <si>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</si>
  <si>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</si>
  <si>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</si>
  <si>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</si>
  <si>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</si>
  <si>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</si>
  <si>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</si>
  <si>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</si>
  <si>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</si>
  <si>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</si>
  <si>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</si>
  <si>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</si>
  <si>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</si>
  <si>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</si>
  <si>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</si>
  <si>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</si>
  <si>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</si>
  <si>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</si>
  <si>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</si>
  <si>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</si>
  <si>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</si>
  <si>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</si>
  <si>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</si>
  <si>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</si>
  <si>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</si>
  <si>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</si>
  <si>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</si>
  <si>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</si>
  <si>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</si>
  <si>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</si>
  <si>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</si>
  <si>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</si>
  <si>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</si>
  <si>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</si>
  <si>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</si>
  <si>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</si>
  <si>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</si>
  <si>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</si>
  <si>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</si>
  <si>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</si>
  <si>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</si>
  <si>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</si>
  <si>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</si>
  <si>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</si>
  <si>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</si>
  <si>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</si>
  <si>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</si>
  <si>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</si>
  <si>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</si>
  <si>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</si>
  <si>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</si>
  <si>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</si>
  <si>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</si>
  <si>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</si>
  <si>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</si>
  <si>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</si>
  <si>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</si>
  <si>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</si>
  <si>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</si>
  <si>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</si>
  <si>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</si>
  <si>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</si>
  <si>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</si>
  <si>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</si>
  <si>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</si>
  <si>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</si>
  <si>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</si>
  <si>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</si>
  <si>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</si>
  <si>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</si>
  <si>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</si>
  <si>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</si>
  <si>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</si>
  <si>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</si>
  <si>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</si>
  <si>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</si>
  <si>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</si>
  <si>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</si>
  <si>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</si>
  <si>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</si>
  <si>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</si>
  <si>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</si>
  <si>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</si>
  <si>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</si>
  <si>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</si>
  <si>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</si>
  <si>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</si>
  <si>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</si>
  <si>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</si>
  <si>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</si>
  <si>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</si>
  <si>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</si>
  <si>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</si>
  <si>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</si>
  <si>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</si>
  <si>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</si>
  <si>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</si>
  <si>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</si>
  <si>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</si>
  <si>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</si>
  <si>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</si>
  <si>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</si>
  <si>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</si>
  <si>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</si>
  <si>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</si>
  <si>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</si>
  <si>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</si>
  <si>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</si>
  <si>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</si>
  <si>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</si>
  <si>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</si>
  <si>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</si>
  <si>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</si>
  <si>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</si>
  <si>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</si>
  <si>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</si>
  <si>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</si>
  <si>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</si>
  <si>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</si>
  <si>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</si>
  <si>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</si>
  <si>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</si>
  <si>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</si>
  <si>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</si>
  <si>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</si>
  <si>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</si>
  <si>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</si>
  <si>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</si>
  <si>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</si>
  <si>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</si>
  <si>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</si>
  <si>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</si>
  <si>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</si>
  <si>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</si>
  <si>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</si>
  <si>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</si>
  <si>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</si>
  <si>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</si>
  <si>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</si>
  <si>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</si>
  <si>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</si>
  <si>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</si>
  <si>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</si>
  <si>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</si>
  <si>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</si>
  <si>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</si>
  <si>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</si>
  <si>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</si>
  <si>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</si>
  <si>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</si>
  <si>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</si>
  <si>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</si>
  <si>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</si>
  <si>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</si>
  <si>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</si>
  <si>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</si>
  <si>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</si>
  <si>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</si>
  <si>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</si>
  <si>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</si>
  <si>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</si>
  <si>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</si>
  <si>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</si>
  <si>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</si>
  <si>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</si>
  <si>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</si>
  <si>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</si>
  <si>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</si>
  <si>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</si>
  <si>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</si>
  <si>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</si>
  <si>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</si>
  <si>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</si>
  <si>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</si>
  <si>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</si>
  <si>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</si>
  <si>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</si>
  <si>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</si>
  <si>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</si>
  <si>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</si>
  <si>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</si>
  <si>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</si>
  <si>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</si>
  <si>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</si>
  <si>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</si>
  <si>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</si>
  <si>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</si>
  <si>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</si>
  <si>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</si>
  <si>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</si>
  <si>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</si>
  <si>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</si>
  <si>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</si>
  <si>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</si>
  <si>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</si>
  <si>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</si>
  <si>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</si>
  <si>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</si>
  <si>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</si>
  <si>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</si>
  <si>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</si>
  <si>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</si>
  <si>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</si>
  <si>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</si>
  <si>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</si>
  <si>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</si>
  <si>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</si>
  <si>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</si>
  <si>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</si>
  <si>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</si>
  <si>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</si>
  <si>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</si>
  <si>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</si>
  <si>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</si>
  <si>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</si>
  <si>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</si>
  <si>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</si>
  <si>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</si>
  <si>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</si>
  <si>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</si>
  <si>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</si>
  <si>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</si>
  <si>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</si>
  <si>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</si>
  <si>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</si>
  <si>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</si>
  <si>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</si>
  <si>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</si>
  <si>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</si>
  <si>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</si>
  <si>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</si>
  <si>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</si>
  <si>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</si>
  <si>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</si>
  <si>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</si>
  <si>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</si>
  <si>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</si>
  <si>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</si>
  <si>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</si>
  <si>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</si>
  <si>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</si>
  <si>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</si>
  <si>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</si>
  <si>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</si>
  <si>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</si>
  <si>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</si>
  <si>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</si>
  <si>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</si>
  <si>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</si>
  <si>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</si>
  <si>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</si>
  <si>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</si>
  <si>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</si>
  <si>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</si>
  <si>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</si>
  <si>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</si>
  <si>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</si>
  <si>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</si>
  <si>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</si>
  <si>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</si>
  <si>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</si>
  <si>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</si>
  <si>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</si>
  <si>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</si>
  <si>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</si>
  <si>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</si>
  <si>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</si>
  <si>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</si>
  <si>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</si>
  <si>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</si>
  <si>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</si>
  <si>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</si>
  <si>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</si>
  <si>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</si>
  <si>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</si>
  <si>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</si>
  <si>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</si>
  <si>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</si>
  <si>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</si>
  <si>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</si>
  <si>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</si>
  <si>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</si>
  <si>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</si>
  <si>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</si>
  <si>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</si>
  <si>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</si>
  <si>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</si>
  <si>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</si>
  <si>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</si>
  <si>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</si>
  <si>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</si>
  <si>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</si>
  <si>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</si>
  <si>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</si>
  <si>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</si>
  <si>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</si>
  <si>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</si>
  <si>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</si>
  <si>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</si>
  <si>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</si>
  <si>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</si>
  <si>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</si>
  <si>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</si>
  <si>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</si>
  <si>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</si>
  <si>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</si>
  <si>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</si>
  <si>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</si>
  <si>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</si>
  <si>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</si>
  <si>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</si>
  <si>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</si>
  <si>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</si>
  <si>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</si>
  <si>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</si>
  <si>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</si>
  <si>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</si>
  <si>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</si>
  <si>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</si>
  <si>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</si>
  <si>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</si>
  <si>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</si>
  <si>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</si>
  <si>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</si>
  <si>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</si>
  <si>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</si>
  <si>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</si>
  <si>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</si>
  <si>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</si>
  <si>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</si>
  <si>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</si>
  <si>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</si>
  <si>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</si>
  <si>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</si>
  <si>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</si>
  <si>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</si>
  <si>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</si>
  <si>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</si>
  <si>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</si>
  <si>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</si>
  <si>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</si>
  <si>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</si>
  <si>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</si>
  <si>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</si>
  <si>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</si>
  <si>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</si>
  <si>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</si>
  <si>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</si>
  <si>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</si>
  <si>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</si>
  <si>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</si>
  <si>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</si>
  <si>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</si>
  <si>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</si>
  <si>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</si>
  <si>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</si>
  <si>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</si>
  <si>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</si>
  <si>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</si>
  <si>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</si>
  <si>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</si>
  <si>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</si>
  <si>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</si>
  <si>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</si>
  <si>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</si>
  <si>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</si>
  <si>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</si>
  <si>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</si>
  <si>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</si>
  <si>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</si>
  <si>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</si>
  <si>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</si>
  <si>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</si>
  <si>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</si>
  <si>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</si>
  <si>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</si>
  <si>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</si>
  <si>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</si>
  <si>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</si>
  <si>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</si>
  <si>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</si>
  <si>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</si>
  <si>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</si>
  <si>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</si>
  <si>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</si>
  <si>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</si>
  <si>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</si>
  <si>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</si>
  <si>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</si>
  <si>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</si>
  <si>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</si>
  <si>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</si>
  <si>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</si>
  <si>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</si>
  <si>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</si>
  <si>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</si>
  <si>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</si>
  <si>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</si>
  <si>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</si>
  <si>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</si>
  <si>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</si>
  <si>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</si>
  <si>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</si>
  <si>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</si>
  <si>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</si>
  <si>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</si>
  <si>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</si>
  <si>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</si>
  <si>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</si>
  <si>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</si>
  <si>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</si>
  <si>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</si>
  <si>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</si>
  <si>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</si>
  <si>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</si>
  <si>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</si>
  <si>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</si>
  <si>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</si>
  <si>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</si>
  <si>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</si>
  <si>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</si>
  <si>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</si>
  <si>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</si>
  <si>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</si>
  <si>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</si>
  <si>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</si>
  <si>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</si>
  <si>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</si>
  <si>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</si>
  <si>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</si>
  <si>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</si>
  <si>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</si>
  <si>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</si>
  <si>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</si>
  <si>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</si>
  <si>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</si>
  <si>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</si>
  <si>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</si>
  <si>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</si>
  <si>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</si>
  <si>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</si>
  <si>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</si>
  <si>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</si>
  <si>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</si>
  <si>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</si>
  <si>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</si>
  <si>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</si>
  <si>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</si>
  <si>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</si>
  <si>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</si>
  <si>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</si>
  <si>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</si>
  <si>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</si>
  <si>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</si>
  <si>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</si>
  <si>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</si>
  <si>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</si>
  <si>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</si>
  <si>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</si>
  <si>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</si>
  <si>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</si>
  <si>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</si>
  <si>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</si>
  <si>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</si>
  <si>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</si>
  <si>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</si>
  <si>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</si>
  <si>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</si>
  <si>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</si>
  <si>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</si>
  <si>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</si>
  <si>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</si>
  <si>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</si>
  <si>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</si>
  <si>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</si>
  <si>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</si>
  <si>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</si>
  <si>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</si>
  <si>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</si>
  <si>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</si>
  <si>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</si>
  <si>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</si>
  <si>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</si>
  <si>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</si>
  <si>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</si>
  <si>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</si>
  <si>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</si>
  <si>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</si>
  <si>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</si>
  <si>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</si>
  <si>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</si>
  <si>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</si>
  <si>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</si>
  <si>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</si>
  <si>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</si>
  <si>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</si>
  <si>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</si>
  <si>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</si>
  <si>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</si>
  <si>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</si>
  <si>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</si>
  <si>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</si>
  <si>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</si>
  <si>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</si>
  <si>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</si>
  <si>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</si>
  <si>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</si>
  <si>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</si>
  <si>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</si>
  <si>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</si>
  <si>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</si>
  <si>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</si>
  <si>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</si>
  <si>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</si>
  <si>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</si>
  <si>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</si>
  <si>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</si>
  <si>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</si>
  <si>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</si>
  <si>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</si>
  <si>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</si>
  <si>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</si>
  <si>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</si>
  <si>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</si>
  <si>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</si>
  <si>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</si>
  <si>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</si>
  <si>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</si>
  <si>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</si>
  <si>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</si>
  <si>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</si>
  <si>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</si>
  <si>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</si>
  <si>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</si>
  <si>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</si>
  <si>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</si>
  <si>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</si>
  <si>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</si>
  <si>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</si>
  <si>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</si>
  <si>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</si>
  <si>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</si>
  <si>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</si>
  <si>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</si>
  <si>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</si>
  <si>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</si>
  <si>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</si>
  <si>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</si>
  <si>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</si>
  <si>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</si>
  <si>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</si>
  <si>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</si>
  <si>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</si>
  <si>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</si>
  <si>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</si>
  <si>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</si>
  <si>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</si>
  <si>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</si>
  <si>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</si>
  <si>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</si>
  <si>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</si>
  <si>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</si>
  <si>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</si>
  <si>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</si>
  <si>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</si>
  <si>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</si>
  <si>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</si>
  <si>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</si>
  <si>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</si>
  <si>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</si>
  <si>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</si>
  <si>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</si>
  <si>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</si>
  <si>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</si>
  <si>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</si>
  <si>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</si>
  <si>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</si>
  <si>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</si>
  <si>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</si>
  <si>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</si>
  <si>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</si>
  <si>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</si>
  <si>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</si>
  <si>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</si>
  <si>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</si>
  <si>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</si>
  <si>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</si>
  <si>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</si>
  <si>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</si>
  <si>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</si>
  <si>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</si>
  <si>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</si>
  <si>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</si>
  <si>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</si>
  <si>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</si>
  <si>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</si>
  <si>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</si>
  <si>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</si>
  <si>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</si>
  <si>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</si>
  <si>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</si>
  <si>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</si>
  <si>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</si>
  <si>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</si>
  <si>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</si>
  <si>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</si>
  <si>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</si>
  <si>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</si>
  <si>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</si>
  <si>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</si>
  <si>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</si>
  <si>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</si>
  <si>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</si>
  <si>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</si>
  <si>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</si>
  <si>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</si>
  <si>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</si>
  <si>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</si>
  <si>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</si>
  <si>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</si>
  <si>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</si>
  <si>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</si>
  <si>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</si>
  <si>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</si>
  <si>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</si>
  <si>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</si>
  <si>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</si>
  <si>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</si>
  <si>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</si>
  <si>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</si>
  <si>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</si>
  <si>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</si>
  <si>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</si>
  <si>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</si>
  <si>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</si>
  <si>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</si>
  <si>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</si>
  <si>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</si>
  <si>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</si>
  <si>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</si>
  <si>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</si>
  <si>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</si>
  <si>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</si>
  <si>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</si>
  <si>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</si>
  <si>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</si>
  <si>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</si>
  <si>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</si>
  <si>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</si>
  <si>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</si>
  <si>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</si>
  <si>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</si>
  <si>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</si>
  <si>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</si>
  <si>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</si>
  <si>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</si>
  <si>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</si>
  <si>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</si>
  <si>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</si>
  <si>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</si>
  <si>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</si>
  <si>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</si>
  <si>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</si>
  <si>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</si>
  <si>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</si>
  <si>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</si>
  <si>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</si>
  <si>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</si>
  <si>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</si>
  <si>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</si>
  <si>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</si>
  <si>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</si>
  <si>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</si>
  <si>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</si>
  <si>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</si>
  <si>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</si>
  <si>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</si>
  <si>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</si>
  <si>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</si>
  <si>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</si>
  <si>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</si>
  <si>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</si>
  <si>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</si>
  <si>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</si>
  <si>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</si>
  <si>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</si>
  <si>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</si>
  <si>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</si>
  <si>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</si>
  <si>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</si>
  <si>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</si>
  <si>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</si>
  <si>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</si>
  <si>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</si>
  <si>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</si>
  <si>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</si>
  <si>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</si>
  <si>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</si>
  <si>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</si>
  <si>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</si>
  <si>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</si>
  <si>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</si>
  <si>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</si>
  <si>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</si>
  <si>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</si>
  <si>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</si>
  <si>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</si>
  <si>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</si>
  <si>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</si>
  <si>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</si>
  <si>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</si>
  <si>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</si>
  <si>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</si>
  <si>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</si>
  <si>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</si>
  <si>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</si>
  <si>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</si>
  <si>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</si>
  <si>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</si>
  <si>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</si>
  <si>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</si>
  <si>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</si>
  <si>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</si>
  <si>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</si>
  <si>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</si>
  <si>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</si>
  <si>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</si>
  <si>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</si>
  <si>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</si>
  <si>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</si>
  <si>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</si>
  <si>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</si>
  <si>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</si>
  <si>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</si>
  <si>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</si>
  <si>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</si>
  <si>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</si>
  <si>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</si>
  <si>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</si>
  <si>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</si>
  <si>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</si>
  <si>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</si>
  <si>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</si>
  <si>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</si>
  <si>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</si>
  <si>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</si>
  <si>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</si>
  <si>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</si>
  <si>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</si>
  <si>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</si>
  <si>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</si>
  <si>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</si>
  <si>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</si>
  <si>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</si>
  <si>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</si>
  <si>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</si>
  <si>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</si>
  <si>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</si>
  <si>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</si>
  <si>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</si>
  <si>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</si>
  <si>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</si>
  <si>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</si>
  <si>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</si>
  <si>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</si>
  <si>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</si>
  <si>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</si>
  <si>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</si>
  <si>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</si>
  <si>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</si>
  <si>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</si>
  <si>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</si>
  <si>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</si>
  <si>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</si>
  <si>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</si>
  <si>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</si>
  <si>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</si>
  <si>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</si>
  <si>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</si>
  <si>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</si>
  <si>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</si>
  <si>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</si>
  <si>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</si>
  <si>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</si>
  <si>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</si>
  <si>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</si>
  <si>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</si>
  <si>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</si>
  <si>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</si>
  <si>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</si>
  <si>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</si>
  <si>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</si>
  <si>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</si>
  <si>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</si>
  <si>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</si>
  <si>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</si>
  <si>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</si>
  <si>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</si>
  <si>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</si>
  <si>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</si>
  <si>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</si>
  <si>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</si>
  <si>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</si>
  <si>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</si>
  <si>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</si>
  <si>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</si>
  <si>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</si>
  <si>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</si>
  <si>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</si>
  <si>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</si>
  <si>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</si>
  <si>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</si>
  <si>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</si>
  <si>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</si>
  <si>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</si>
  <si>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</si>
  <si>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</si>
  <si>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</si>
  <si>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</si>
  <si>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</si>
  <si>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</si>
  <si>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</si>
  <si>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</si>
  <si>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</si>
  <si>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</si>
  <si>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</si>
  <si>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</si>
  <si>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</si>
  <si>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</si>
  <si>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</si>
  <si>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</si>
  <si>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</si>
  <si>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</si>
  <si>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</si>
  <si>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</si>
  <si>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</si>
  <si>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</si>
  <si>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</si>
  <si>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</si>
  <si>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</si>
  <si>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</si>
  <si>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</si>
  <si>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</si>
  <si>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</si>
  <si>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</si>
  <si>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</si>
  <si>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</si>
  <si>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</si>
  <si>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</si>
  <si>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</si>
  <si>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</si>
  <si>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</si>
  <si>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</si>
  <si>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</si>
  <si>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</si>
  <si>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</si>
  <si>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</si>
  <si>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</si>
  <si>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</si>
  <si>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</si>
  <si>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</si>
  <si>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</si>
  <si>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</si>
  <si>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</si>
  <si>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</si>
  <si>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</si>
  <si>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</si>
  <si>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</si>
  <si>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</si>
  <si>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</si>
  <si>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</si>
  <si>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</si>
  <si>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</si>
  <si>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</si>
  <si>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</si>
  <si>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</si>
  <si>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</si>
  <si>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</si>
  <si>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</si>
  <si>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</si>
  <si>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</si>
  <si>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</si>
  <si>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</si>
  <si>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</si>
  <si>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</si>
  <si>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</si>
  <si>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</si>
  <si>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</si>
  <si>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</si>
  <si>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</si>
  <si>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</si>
  <si>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</si>
  <si>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</si>
  <si>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</si>
  <si>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</si>
  <si>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</si>
  <si>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</si>
  <si>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</si>
  <si>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</si>
  <si>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</si>
  <si>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</si>
  <si>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</si>
  <si>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</si>
  <si>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</si>
  <si>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</si>
  <si>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</si>
  <si>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</si>
  <si>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</si>
  <si>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</si>
  <si>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</si>
  <si>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</si>
  <si>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</si>
  <si>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</si>
  <si>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</si>
  <si>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</si>
  <si>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</si>
  <si>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</si>
  <si>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</si>
  <si>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</si>
  <si>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</si>
  <si>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</si>
  <si>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</si>
  <si>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</si>
  <si>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</si>
  <si>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</si>
  <si>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</si>
  <si>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</si>
  <si>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</si>
  <si>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</si>
  <si>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</si>
  <si>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</si>
  <si>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</si>
  <si>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</si>
  <si>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</si>
  <si>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</si>
  <si>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</si>
  <si>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</si>
  <si>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</si>
  <si>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</si>
  <si>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</si>
  <si>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</si>
  <si>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</si>
  <si>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</si>
  <si>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</si>
  <si>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</si>
  <si>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</si>
  <si>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</si>
  <si>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</si>
  <si>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</si>
  <si>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</si>
  <si>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</si>
  <si>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</si>
  <si>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</si>
  <si>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</si>
  <si>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</si>
  <si>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</si>
  <si>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</si>
  <si>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</si>
  <si>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</si>
  <si>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</si>
  <si>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</si>
  <si>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</si>
  <si>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</si>
  <si>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</si>
  <si>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</si>
  <si>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</si>
  <si>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</si>
  <si>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</si>
  <si>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</si>
  <si>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</si>
  <si>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</si>
  <si>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</si>
  <si>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</si>
  <si>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</si>
  <si>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</si>
  <si>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</si>
  <si>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</si>
  <si>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</si>
  <si>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</si>
  <si>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</si>
  <si>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</si>
  <si>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</si>
  <si>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</si>
  <si>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</si>
  <si>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</si>
  <si>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</si>
  <si>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</si>
  <si>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</si>
  <si>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</si>
  <si>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</si>
  <si>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</si>
  <si>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</si>
  <si>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</si>
  <si>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</si>
  <si>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</si>
  <si>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</si>
  <si>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</si>
  <si>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</si>
  <si>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</si>
  <si>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</si>
  <si>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</si>
  <si>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</si>
  <si>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</si>
  <si>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</si>
  <si>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</si>
  <si>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</si>
  <si>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</si>
  <si>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</si>
  <si>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</si>
  <si>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</si>
  <si>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</si>
  <si>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</si>
  <si>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</si>
  <si>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</si>
  <si>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</si>
  <si>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</si>
  <si>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</si>
  <si>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</si>
  <si>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</si>
  <si>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</si>
  <si>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</si>
  <si>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</si>
  <si>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</si>
  <si>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</si>
  <si>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</si>
  <si>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</si>
  <si>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</si>
  <si>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</si>
  <si>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</si>
  <si>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</si>
  <si>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</si>
  <si>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</si>
  <si>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</si>
  <si>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</si>
  <si>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</si>
  <si>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</si>
  <si>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</si>
  <si>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</si>
  <si>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</si>
  <si>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</si>
  <si>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</si>
  <si>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</si>
  <si>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</si>
  <si>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</si>
  <si>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</si>
  <si>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</si>
  <si>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</si>
  <si>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</si>
  <si>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</si>
  <si>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</si>
  <si>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</si>
  <si>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</si>
  <si>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</si>
  <si>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</si>
  <si>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</si>
  <si>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</si>
  <si>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</si>
  <si>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</si>
  <si>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</si>
  <si>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</si>
  <si>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</si>
  <si>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</si>
  <si>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</si>
  <si>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</si>
  <si>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</si>
  <si>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</si>
  <si>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</si>
  <si>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</si>
  <si>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</si>
  <si>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</si>
  <si>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</si>
  <si>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</si>
  <si>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</si>
  <si>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</si>
  <si>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</si>
  <si>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</si>
  <si>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</si>
  <si>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</si>
  <si>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</si>
  <si>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</si>
  <si>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</si>
  <si>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</si>
  <si>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</si>
  <si>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</si>
  <si>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</si>
  <si>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</si>
  <si>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</si>
  <si>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</si>
  <si>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</si>
  <si>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</si>
  <si>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</si>
  <si>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</si>
  <si>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</si>
  <si>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</si>
  <si>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</si>
  <si>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</si>
  <si>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</si>
  <si>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</si>
  <si>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</si>
  <si>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</si>
  <si>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</si>
  <si>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</si>
  <si>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</si>
  <si>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</si>
  <si>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</si>
  <si>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</si>
  <si>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</si>
  <si>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</si>
  <si>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</si>
  <si>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</si>
  <si>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</si>
  <si>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</si>
  <si>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</si>
  <si>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</si>
  <si>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</si>
  <si>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</si>
  <si>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</si>
  <si>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</si>
  <si>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</si>
  <si>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</si>
  <si>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</si>
  <si>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</si>
  <si>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</si>
  <si>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</si>
  <si>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</si>
  <si>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</si>
  <si>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</si>
  <si>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</si>
  <si>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</si>
  <si>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</si>
  <si>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</si>
  <si>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</si>
  <si>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</si>
  <si>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</si>
  <si>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</si>
  <si>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</si>
  <si>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</si>
  <si>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</si>
  <si>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</si>
  <si>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</si>
  <si>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</si>
  <si>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</si>
  <si>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</si>
  <si>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</si>
  <si>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</si>
  <si>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</si>
  <si>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</si>
  <si>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</si>
  <si>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</si>
  <si>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</si>
  <si>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</si>
  <si>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</si>
  <si>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</si>
  <si>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</si>
  <si>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</si>
  <si>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</si>
  <si>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</si>
  <si>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</si>
  <si>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</si>
  <si>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</si>
  <si>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</si>
  <si>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</si>
  <si>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</si>
  <si>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</si>
  <si>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</si>
  <si>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</si>
  <si>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</si>
  <si>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</si>
  <si>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</si>
  <si>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</si>
  <si>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</si>
  <si>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</si>
  <si>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</si>
  <si>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</si>
  <si>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</si>
  <si>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</si>
  <si>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</si>
  <si>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</si>
  <si>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</si>
  <si>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</si>
  <si>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</si>
  <si>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</si>
  <si>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</si>
  <si>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</si>
  <si>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</si>
  <si>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</si>
  <si>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</si>
  <si>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</si>
  <si>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</si>
  <si>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</si>
  <si>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</si>
  <si>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</si>
  <si>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</si>
  <si>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</si>
  <si>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</si>
  <si>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</si>
  <si>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</si>
  <si>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</si>
  <si>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</si>
  <si>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</si>
  <si>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</si>
  <si>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</si>
  <si>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</si>
  <si>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</si>
  <si>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</si>
  <si>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</si>
  <si>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</si>
  <si>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</si>
  <si>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</si>
  <si>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</si>
  <si>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</si>
  <si>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</si>
  <si>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</si>
  <si>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</si>
  <si>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</si>
  <si>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</si>
  <si>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</si>
  <si>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</si>
  <si>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</si>
  <si>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</si>
  <si>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</si>
  <si>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</si>
  <si>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</si>
  <si>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</si>
  <si>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</si>
  <si>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</si>
  <si>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</si>
  <si>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</si>
  <si>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</si>
  <si>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</si>
  <si>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</si>
  <si>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</si>
  <si>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</si>
  <si>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</si>
  <si>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</si>
  <si>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</si>
  <si>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</si>
  <si>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</si>
  <si>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</si>
  <si>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</si>
  <si>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</si>
  <si>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</si>
  <si>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</si>
  <si>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</si>
  <si>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</si>
  <si>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</si>
  <si>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</si>
  <si>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</si>
  <si>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</si>
  <si>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</si>
  <si>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</si>
  <si>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</si>
  <si>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</si>
  <si>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</si>
  <si>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</si>
  <si>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</si>
  <si>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</si>
  <si>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</si>
  <si>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</si>
  <si>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</si>
  <si>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</si>
  <si>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</si>
  <si>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</si>
  <si>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</si>
  <si>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</si>
  <si>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</si>
  <si>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</si>
  <si>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</si>
  <si>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</si>
  <si>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</si>
  <si>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</si>
  <si>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</si>
  <si>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</si>
  <si>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</si>
  <si>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</si>
  <si>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</si>
  <si>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</si>
  <si>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</si>
  <si>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</si>
  <si>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</si>
  <si>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</si>
  <si>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</si>
  <si>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</si>
  <si>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</si>
  <si>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</si>
  <si>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</si>
  <si>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</si>
  <si>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</si>
  <si>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</si>
  <si>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</si>
  <si>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</si>
  <si>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</si>
  <si>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</si>
  <si>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</si>
  <si>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</si>
  <si>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</si>
  <si>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</si>
  <si>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</si>
  <si>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</si>
  <si>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</si>
  <si>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</si>
  <si>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</si>
  <si>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</si>
  <si>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</si>
  <si>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</si>
  <si>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</si>
  <si>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</si>
  <si>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</si>
  <si>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</si>
  <si>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</si>
  <si>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</si>
  <si>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</si>
  <si>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</si>
  <si>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</si>
  <si>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</si>
  <si>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</si>
  <si>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</si>
  <si>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</si>
  <si>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</si>
  <si>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</si>
  <si>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</si>
  <si>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</si>
  <si>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</si>
  <si>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</si>
  <si>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</si>
  <si>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</si>
  <si>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</si>
  <si>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</si>
  <si>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</si>
  <si>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</si>
  <si>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</si>
  <si>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</si>
  <si>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</si>
  <si>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</si>
  <si>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</si>
  <si>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</si>
  <si>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</si>
  <si>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</si>
  <si>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</si>
  <si>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</si>
  <si>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</si>
  <si>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</si>
  <si>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</si>
  <si>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</si>
  <si>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</si>
  <si>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</si>
  <si>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</si>
  <si>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</si>
  <si>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</si>
  <si>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</si>
  <si>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</si>
  <si>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</si>
  <si>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</si>
  <si>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</si>
  <si>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</si>
  <si>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</si>
  <si>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</si>
  <si>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</si>
  <si>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</si>
  <si>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</si>
  <si>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</si>
  <si>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</si>
  <si>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</si>
  <si>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</si>
  <si>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</si>
  <si>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</si>
  <si>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</si>
  <si>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</si>
  <si>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</si>
  <si>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</si>
  <si>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</si>
  <si>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</si>
  <si>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</si>
  <si>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</si>
  <si>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</si>
  <si>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</si>
  <si>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</si>
  <si>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</si>
  <si>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</si>
  <si>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</si>
  <si>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</si>
  <si>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</si>
  <si>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</si>
  <si>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</si>
  <si>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</si>
  <si>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</si>
  <si>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</si>
  <si>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</si>
  <si>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</si>
  <si>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</si>
  <si>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</si>
  <si>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</si>
  <si>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</si>
  <si>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</si>
  <si>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</si>
  <si>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</si>
  <si>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</si>
  <si>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</si>
  <si>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</si>
  <si>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</si>
  <si>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</si>
  <si>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</si>
  <si>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</si>
  <si>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</si>
  <si>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</si>
  <si>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</si>
  <si>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</si>
  <si>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</si>
  <si>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</si>
  <si>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</si>
  <si>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</si>
  <si>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</si>
  <si>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</si>
  <si>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</si>
  <si>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</si>
  <si>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</si>
  <si>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</si>
  <si>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</si>
  <si>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</si>
  <si>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</si>
  <si>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</si>
  <si>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</si>
  <si>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</si>
  <si>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</si>
  <si>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</si>
  <si>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</si>
  <si>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</si>
  <si>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</si>
  <si>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</si>
  <si>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</si>
  <si>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</si>
  <si>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</si>
  <si>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</si>
  <si>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</si>
  <si>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</si>
  <si>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</si>
  <si>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</si>
  <si>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</si>
  <si>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</si>
  <si>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</si>
  <si>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</si>
  <si>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</si>
  <si>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</si>
  <si>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</si>
  <si>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</si>
  <si>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</si>
  <si>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</si>
  <si>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</si>
  <si>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</si>
  <si>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</si>
  <si>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</si>
  <si>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</si>
  <si>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</si>
  <si>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</si>
  <si>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</si>
  <si>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</si>
  <si>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</si>
  <si>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</si>
  <si>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</si>
  <si>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</si>
  <si>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</si>
  <si>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</si>
  <si>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</si>
  <si>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</si>
  <si>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</si>
  <si>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</si>
  <si>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</si>
  <si>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</si>
  <si>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</si>
  <si>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</si>
  <si>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</si>
  <si>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</si>
  <si>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</si>
  <si>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</si>
  <si>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</si>
  <si>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</si>
  <si>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</si>
  <si>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</si>
  <si>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</si>
  <si>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</si>
  <si>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</si>
  <si>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</si>
  <si>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</si>
  <si>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</si>
  <si>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</si>
  <si>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</si>
  <si>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</si>
  <si>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</si>
  <si>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</si>
  <si>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</si>
  <si>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</si>
  <si>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</si>
  <si>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</si>
  <si>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</si>
  <si>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</si>
  <si>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</si>
  <si>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</si>
  <si>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</si>
  <si>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</si>
  <si>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</si>
  <si>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</si>
  <si>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</si>
  <si>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</si>
  <si>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</si>
  <si>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</si>
  <si>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</si>
  <si>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</si>
  <si>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</si>
  <si>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</si>
  <si>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</si>
  <si>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</si>
  <si>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</si>
  <si>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</si>
  <si>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</si>
  <si>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</si>
  <si>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</si>
  <si>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</si>
  <si>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</si>
  <si>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</si>
  <si>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</si>
  <si>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</si>
  <si>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</si>
  <si>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</si>
  <si>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</si>
  <si>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</si>
  <si>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</si>
  <si>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</si>
  <si>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</si>
  <si>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</si>
  <si>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</si>
  <si>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</si>
  <si>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</si>
  <si>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</si>
  <si>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</si>
  <si>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</si>
  <si>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</si>
  <si>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</si>
  <si>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</si>
  <si>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</si>
  <si>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</si>
  <si>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</si>
  <si>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</si>
  <si>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</si>
  <si>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</si>
  <si>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</si>
  <si>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</si>
  <si>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</si>
  <si>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</si>
  <si>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</si>
  <si>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</si>
  <si>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</si>
  <si>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</si>
  <si>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</si>
  <si>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</si>
  <si>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</si>
  <si>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</si>
  <si>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</si>
  <si>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</si>
  <si>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</si>
  <si>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</si>
  <si>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</si>
  <si>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</si>
  <si>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</si>
  <si>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</si>
  <si>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</si>
  <si>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</si>
  <si>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</si>
  <si>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</si>
  <si>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</si>
  <si>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</si>
  <si>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</si>
  <si>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</si>
  <si>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</si>
  <si>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</si>
  <si>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</si>
  <si>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</si>
  <si>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</si>
  <si>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</si>
  <si>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</si>
  <si>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</si>
  <si>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</si>
  <si>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</si>
  <si>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</si>
  <si>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</si>
  <si>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</si>
  <si>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</si>
  <si>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</si>
  <si>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</si>
  <si>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</si>
  <si>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</si>
  <si>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</si>
  <si>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</si>
  <si>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</si>
  <si>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</si>
  <si>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</si>
  <si>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</si>
  <si>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</si>
  <si>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</si>
  <si>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</si>
  <si>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</si>
  <si>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</si>
  <si>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</si>
  <si>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</si>
  <si>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</si>
  <si>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</si>
  <si>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</si>
  <si>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</si>
  <si>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</si>
  <si>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</si>
  <si>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</si>
  <si>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</si>
  <si>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</si>
  <si>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</si>
  <si>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</si>
  <si>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</si>
  <si>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</si>
  <si>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</si>
  <si>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</si>
  <si>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</si>
  <si>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</si>
  <si>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</si>
  <si>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</si>
  <si>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</si>
  <si>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</si>
  <si>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</si>
  <si>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</si>
  <si>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</si>
  <si>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</si>
  <si>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</si>
  <si>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</si>
  <si>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</si>
  <si>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</si>
  <si>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</si>
  <si>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</si>
  <si>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</si>
  <si>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</si>
  <si>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</si>
  <si>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</si>
  <si>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</si>
  <si>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</si>
  <si>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</si>
  <si>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</si>
  <si>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</si>
  <si>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</si>
  <si>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</si>
  <si>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</si>
  <si>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</si>
  <si>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</si>
  <si>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</si>
  <si>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</si>
  <si>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</si>
  <si>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</si>
  <si>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</si>
  <si>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</si>
  <si>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</si>
  <si>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</si>
  <si>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</si>
  <si>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</si>
  <si>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</si>
  <si>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</si>
  <si>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</si>
  <si>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</si>
  <si>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</si>
  <si>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</si>
  <si>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</si>
  <si>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</si>
  <si>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</si>
  <si>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</si>
  <si>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</si>
  <si>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</si>
  <si>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</si>
  <si>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</si>
  <si>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</si>
  <si>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</si>
  <si>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</si>
  <si>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</si>
  <si>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</si>
  <si>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</si>
  <si>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</si>
  <si>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</si>
  <si>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</si>
  <si>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</si>
  <si>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</si>
  <si>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</si>
  <si>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</si>
  <si>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</si>
  <si>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</si>
  <si>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</si>
  <si>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</si>
  <si>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</si>
  <si>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</si>
  <si>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</si>
  <si>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</si>
  <si>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</si>
  <si>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</si>
  <si>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</si>
  <si>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</si>
  <si>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</si>
  <si>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</si>
  <si>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</si>
  <si>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</si>
  <si>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</si>
  <si>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</si>
  <si>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</si>
  <si>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</si>
  <si>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</si>
  <si>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</si>
  <si>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</si>
  <si>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</si>
  <si>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</si>
  <si>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</si>
  <si>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</si>
  <si>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</si>
  <si>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</si>
  <si>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</si>
  <si>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</si>
  <si>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</si>
  <si>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</si>
  <si>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</si>
  <si>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</si>
  <si>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</si>
  <si>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</si>
  <si>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</si>
  <si>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</si>
  <si>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</si>
  <si>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</si>
  <si>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</si>
  <si>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</si>
  <si>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</si>
  <si>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</si>
  <si>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</si>
  <si>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</si>
  <si>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</si>
  <si>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</si>
  <si>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</si>
  <si>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</si>
  <si>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</si>
  <si>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</si>
  <si>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</si>
  <si>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</si>
  <si>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</si>
  <si>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</si>
  <si>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</si>
  <si>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</si>
  <si>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</si>
  <si>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</si>
  <si>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</si>
  <si>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</si>
  <si>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</si>
  <si>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</si>
  <si>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</si>
  <si>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</si>
  <si>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</si>
  <si>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</si>
  <si>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</si>
  <si>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</si>
  <si>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</si>
  <si>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</si>
  <si>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</si>
  <si>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</si>
  <si>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</si>
  <si>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</si>
  <si>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</si>
  <si>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</si>
  <si>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</si>
  <si>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</si>
  <si>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</si>
  <si>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</si>
  <si>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</si>
  <si>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</si>
  <si>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</si>
  <si>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</si>
  <si>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</si>
  <si>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</si>
  <si>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</si>
  <si>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</si>
  <si>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</si>
  <si>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</si>
  <si>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</si>
  <si>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</si>
  <si>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</si>
  <si>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</si>
  <si>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</si>
  <si>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</si>
  <si>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</si>
  <si>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</si>
  <si>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</si>
  <si>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</si>
  <si>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</si>
  <si>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</si>
  <si>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</si>
  <si>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</si>
  <si>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</si>
  <si>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</si>
  <si>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</si>
  <si>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</si>
  <si>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</si>
  <si>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</si>
  <si>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</si>
  <si>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</si>
  <si>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</si>
  <si>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</si>
  <si>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</si>
  <si>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</si>
  <si>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</si>
  <si>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</si>
  <si>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</si>
  <si>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</si>
  <si>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</si>
  <si>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</si>
  <si>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</si>
  <si>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</si>
  <si>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</si>
  <si>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</si>
  <si>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</si>
  <si>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</si>
  <si>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</si>
  <si>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</si>
  <si>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</si>
  <si>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</si>
  <si>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</si>
  <si>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</si>
  <si>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</si>
  <si>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</si>
  <si>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</si>
  <si>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</si>
  <si>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</si>
  <si>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</si>
  <si>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</si>
  <si>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</si>
  <si>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</si>
  <si>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</si>
  <si>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</si>
  <si>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</si>
  <si>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</si>
  <si>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</si>
  <si>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</si>
  <si>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</si>
  <si>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</si>
  <si>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</si>
  <si>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</si>
  <si>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</si>
  <si>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</si>
  <si>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</si>
  <si>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</si>
  <si>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</si>
  <si>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</si>
  <si>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</si>
  <si>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</si>
  <si>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</si>
  <si>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</si>
  <si>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</si>
  <si>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</si>
  <si>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</si>
  <si>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</si>
  <si>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</si>
  <si>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</si>
  <si>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</si>
  <si>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</si>
  <si>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</si>
  <si>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</si>
  <si>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</si>
  <si>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</si>
  <si>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</si>
  <si>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</si>
  <si>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</si>
  <si>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</si>
  <si>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</si>
  <si>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</si>
  <si>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</si>
  <si>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</si>
  <si>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</si>
  <si>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</si>
  <si>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</si>
  <si>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</si>
  <si>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</si>
  <si>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</si>
  <si>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</si>
  <si>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</si>
  <si>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</si>
  <si>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</si>
  <si>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</si>
  <si>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</si>
  <si>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</si>
  <si>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</si>
  <si>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</si>
  <si>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</si>
  <si>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</si>
  <si>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</si>
  <si>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</si>
  <si>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</si>
  <si>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</si>
  <si>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</si>
  <si>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</si>
  <si>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</si>
  <si>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</si>
  <si>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</si>
  <si>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</si>
  <si>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</si>
  <si>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</si>
  <si>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</si>
  <si>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</si>
  <si>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</si>
  <si>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</si>
  <si>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</si>
  <si>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</si>
  <si>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</si>
  <si>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</si>
  <si>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</si>
  <si>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</si>
  <si>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</si>
  <si>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</si>
  <si>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</si>
  <si>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</si>
  <si>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</si>
  <si>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</si>
  <si>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</si>
  <si>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</si>
  <si>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</si>
  <si>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</si>
  <si>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</si>
  <si>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</si>
  <si>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</si>
  <si>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</si>
  <si>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</si>
  <si>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</si>
  <si>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</si>
  <si>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</si>
  <si>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</si>
  <si>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</si>
  <si>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</si>
  <si>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</si>
  <si>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</si>
  <si>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</si>
  <si>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</si>
  <si>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</si>
  <si>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</si>
  <si>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</si>
  <si>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</si>
  <si>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</si>
  <si>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</si>
  <si>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</si>
  <si>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</si>
  <si>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</si>
  <si>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</si>
  <si>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</si>
  <si>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</si>
  <si>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</si>
  <si>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</si>
  <si>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</si>
  <si>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</si>
  <si>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</si>
  <si>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</si>
  <si>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</si>
  <si>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</si>
  <si>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</si>
  <si>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</si>
  <si>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</si>
  <si>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</si>
  <si>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</si>
  <si>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</si>
  <si>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</si>
  <si>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</si>
  <si>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</si>
  <si>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</si>
  <si>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</si>
  <si>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</si>
  <si>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</si>
  <si>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</si>
  <si>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</si>
  <si>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</si>
  <si>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</si>
  <si>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</si>
  <si>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</si>
  <si>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</si>
  <si>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</si>
  <si>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</si>
  <si>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</si>
  <si>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</si>
  <si>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</si>
  <si>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</si>
  <si>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</si>
  <si>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</si>
  <si>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</si>
  <si>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</si>
  <si>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</si>
  <si>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</si>
  <si>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</si>
  <si>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</si>
  <si>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</si>
  <si>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</si>
  <si>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</si>
  <si>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</si>
  <si>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</si>
  <si>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</si>
  <si>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</si>
  <si>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</si>
  <si>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</si>
  <si>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</si>
  <si>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</si>
  <si>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</si>
  <si>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</si>
  <si>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</si>
  <si>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</si>
  <si>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</si>
  <si>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</si>
  <si>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</si>
  <si>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</si>
  <si>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</si>
  <si>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</si>
  <si>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</si>
  <si>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</si>
  <si>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</si>
  <si>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</si>
  <si>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</si>
  <si>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</si>
  <si>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</si>
  <si>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</si>
  <si>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</si>
  <si>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</si>
  <si>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</si>
  <si>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</si>
  <si>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</si>
  <si>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</si>
  <si>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</si>
  <si>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</si>
  <si>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</si>
  <si>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</si>
  <si>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</si>
  <si>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</si>
  <si>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</si>
  <si>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</si>
  <si>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</si>
  <si>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</si>
  <si>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</si>
  <si>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</si>
  <si>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</si>
  <si>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</si>
  <si>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</si>
  <si>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</si>
  <si>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</si>
  <si>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</si>
  <si>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</si>
  <si>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</si>
  <si>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</si>
  <si>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</si>
  <si>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</si>
  <si>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</si>
  <si>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</si>
  <si>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</si>
  <si>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</si>
  <si>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</si>
  <si>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</si>
  <si>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</si>
  <si>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</si>
  <si>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</si>
  <si>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</si>
  <si>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</si>
  <si>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</si>
  <si>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</si>
  <si>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</si>
  <si>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</si>
  <si>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</si>
  <si>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</si>
  <si>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</si>
  <si>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</si>
  <si>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</si>
  <si>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</si>
  <si>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</si>
  <si>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</si>
  <si>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</si>
  <si>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</si>
  <si>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</si>
  <si>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</si>
  <si>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</si>
  <si>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</si>
  <si>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</si>
  <si>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</si>
  <si>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</si>
  <si>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</si>
  <si>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</si>
  <si>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</si>
  <si>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</si>
  <si>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</si>
  <si>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</si>
  <si>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</si>
  <si>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</si>
  <si>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</si>
  <si>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</si>
  <si>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</si>
  <si>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</si>
  <si>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</si>
  <si>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</si>
  <si>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</si>
  <si>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</si>
  <si>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</si>
  <si>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</si>
  <si>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</si>
  <si>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</si>
  <si>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</si>
  <si>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</si>
  <si>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</si>
  <si>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</si>
  <si>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</si>
  <si>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</si>
  <si>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</si>
  <si>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</si>
  <si>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</si>
  <si>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</si>
  <si>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</si>
  <si>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</si>
  <si>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</si>
  <si>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</si>
  <si>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</si>
  <si>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</si>
  <si>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</si>
  <si>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</si>
  <si>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</si>
  <si>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</si>
  <si>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</si>
  <si>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</si>
  <si>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</si>
  <si>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</si>
  <si>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</si>
  <si>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</si>
  <si>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</si>
  <si>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</si>
  <si>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</si>
  <si>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</si>
  <si>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</si>
  <si>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</si>
  <si>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</si>
  <si>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</si>
  <si>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</si>
  <si>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</si>
  <si>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</si>
  <si>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</si>
  <si>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</si>
  <si>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</si>
  <si>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</si>
  <si>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</si>
  <si>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</si>
  <si>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</si>
  <si>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</si>
  <si>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</si>
  <si>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</si>
  <si>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</si>
  <si>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</si>
  <si>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</si>
  <si>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</si>
  <si>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</si>
  <si>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</si>
  <si>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</si>
  <si>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</si>
  <si>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</si>
  <si>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</si>
  <si>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</si>
  <si>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</si>
  <si>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</si>
  <si>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</si>
  <si>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</si>
  <si>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</si>
  <si>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</si>
  <si>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</si>
  <si>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</si>
  <si>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</si>
  <si>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</si>
  <si>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</si>
  <si>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</si>
  <si>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</si>
  <si>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</si>
  <si>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</si>
  <si>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</si>
  <si>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</si>
  <si>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</si>
  <si>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</si>
  <si>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</si>
  <si>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</si>
  <si>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</si>
  <si>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</si>
  <si>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</si>
  <si>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</si>
  <si>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</si>
  <si>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</si>
  <si>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</si>
  <si>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</si>
  <si>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</si>
  <si>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</si>
  <si>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</si>
  <si>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</si>
  <si>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</si>
  <si>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</si>
  <si>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</si>
  <si>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</si>
  <si>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</si>
  <si>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</si>
  <si>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</si>
  <si>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</si>
  <si>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</si>
  <si>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</si>
  <si>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</si>
  <si>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</si>
  <si>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</si>
  <si>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</si>
  <si>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</si>
  <si>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</si>
  <si>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</si>
  <si>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</si>
  <si>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</si>
  <si>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</si>
  <si>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</si>
  <si>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</si>
  <si>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</si>
  <si>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</si>
  <si>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</si>
  <si>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</si>
  <si>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</si>
  <si>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</si>
  <si>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</si>
  <si>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</si>
  <si>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</si>
  <si>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</si>
  <si>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</si>
  <si>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</si>
  <si>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</si>
  <si>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</si>
  <si>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</si>
  <si>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</si>
  <si>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</si>
  <si>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</si>
  <si>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</si>
  <si>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</si>
  <si>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</si>
  <si>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</si>
  <si>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</si>
  <si>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</si>
  <si>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</si>
  <si>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</si>
  <si>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</si>
  <si>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</si>
  <si>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</si>
  <si>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</si>
  <si>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</si>
  <si>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</si>
  <si>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</si>
  <si>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</si>
  <si>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</si>
  <si>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</si>
  <si>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</si>
  <si>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</si>
  <si>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</si>
  <si>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</si>
  <si>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</si>
  <si>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</si>
  <si>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</si>
  <si>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</si>
  <si>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</si>
  <si>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</si>
  <si>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</si>
  <si>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</si>
  <si>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</si>
  <si>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</si>
  <si>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</si>
  <si>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</si>
  <si>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</si>
  <si>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</si>
  <si>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</si>
  <si>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</si>
  <si>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</si>
  <si>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</si>
  <si>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</si>
  <si>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</si>
  <si>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</si>
  <si>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</si>
  <si>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</si>
  <si>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</si>
  <si>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</si>
  <si>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</si>
  <si>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</si>
  <si>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</si>
  <si>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</si>
  <si>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</si>
  <si>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</si>
  <si>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</si>
  <si>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</si>
  <si>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</si>
  <si>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</si>
  <si>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</si>
  <si>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</si>
  <si>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</si>
  <si>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</si>
  <si>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</si>
  <si>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</si>
  <si>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</si>
  <si>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</si>
  <si>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</si>
  <si>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</si>
  <si>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</si>
  <si>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</si>
  <si>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</si>
  <si>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</si>
  <si>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</si>
  <si>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</si>
  <si>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</si>
  <si>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</si>
  <si>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</si>
  <si>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</si>
  <si>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</si>
  <si>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</si>
  <si>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</si>
  <si>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</si>
  <si>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</si>
  <si>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</si>
  <si>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</si>
  <si>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</si>
  <si>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</si>
  <si>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</si>
  <si>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</si>
  <si>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</si>
  <si>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</si>
  <si>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</si>
  <si>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</si>
  <si>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</si>
  <si>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</si>
  <si>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</si>
  <si>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</si>
  <si>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</si>
  <si>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</si>
  <si>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</si>
  <si>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</si>
  <si>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</si>
  <si>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</si>
  <si>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</si>
  <si>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</si>
  <si>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</si>
  <si>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</si>
  <si>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</si>
  <si>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</si>
  <si>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</si>
  <si>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</si>
  <si>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</si>
  <si>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</si>
  <si>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</si>
  <si>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</si>
  <si>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</si>
  <si>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</si>
  <si>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</si>
  <si>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</si>
  <si>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</si>
  <si>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</si>
  <si>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</si>
  <si>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</si>
  <si>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</si>
  <si>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</si>
  <si>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</si>
  <si>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</si>
  <si>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</si>
  <si>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</si>
  <si>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</si>
  <si>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</si>
  <si>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</si>
  <si>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</si>
  <si>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</si>
  <si>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</si>
  <si>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</si>
  <si>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</si>
  <si>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</si>
  <si>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</si>
  <si>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</si>
  <si>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</si>
  <si>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</si>
  <si>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</si>
  <si>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</si>
  <si>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</si>
  <si>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</si>
  <si>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</si>
  <si>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</si>
  <si>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</si>
  <si>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</si>
  <si>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</si>
  <si>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</si>
  <si>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</si>
  <si>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</si>
  <si>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</si>
  <si>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</si>
  <si>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</si>
  <si>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</si>
  <si>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</si>
  <si>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</si>
  <si>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</si>
  <si>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</si>
  <si>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</si>
  <si>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</si>
  <si>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</si>
  <si>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</si>
  <si>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</si>
  <si>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</si>
  <si>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</si>
  <si>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</si>
  <si>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</si>
  <si>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</si>
  <si>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</si>
  <si>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</si>
  <si>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</si>
  <si>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</si>
  <si>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</si>
  <si>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</si>
  <si>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</si>
  <si>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</si>
  <si>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</si>
  <si>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</si>
  <si>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</si>
  <si>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</si>
  <si>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</si>
  <si>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</si>
  <si>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</si>
  <si>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</si>
  <si>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</si>
  <si>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</si>
  <si>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</si>
  <si>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</si>
  <si>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</si>
  <si>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</si>
  <si>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</si>
  <si>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</si>
  <si>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</si>
  <si>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</si>
  <si>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</si>
  <si>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</si>
  <si>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</si>
  <si>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</si>
  <si>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</si>
  <si>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</si>
  <si>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</si>
  <si>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</si>
  <si>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</si>
  <si>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</si>
  <si>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</si>
  <si>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</si>
  <si>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</si>
  <si>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</si>
  <si>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</si>
  <si>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</si>
  <si>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</si>
  <si>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</si>
  <si>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</si>
  <si>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</si>
  <si>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</si>
  <si>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</si>
  <si>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</si>
  <si>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</si>
  <si>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</si>
  <si>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</si>
  <si>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</si>
  <si>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</si>
  <si>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</si>
  <si>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</si>
  <si>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</si>
  <si>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</si>
  <si>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</si>
  <si>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</si>
  <si>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</si>
  <si>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</si>
  <si>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</si>
  <si>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</si>
  <si>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</si>
  <si>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</si>
  <si>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</si>
  <si>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</si>
  <si>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</si>
  <si>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</si>
  <si>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</si>
  <si>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</si>
  <si>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</si>
  <si>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</si>
  <si>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</si>
  <si>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</si>
  <si>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</si>
  <si>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</si>
  <si>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</si>
  <si>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</si>
  <si>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</si>
  <si>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</si>
  <si>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</si>
  <si>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</si>
  <si>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</si>
  <si>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</si>
  <si>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</si>
  <si>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</si>
  <si>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</si>
  <si>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</si>
  <si>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</si>
  <si>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</si>
  <si>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</si>
  <si>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</si>
  <si>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</si>
  <si>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</si>
  <si>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</si>
  <si>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</si>
  <si>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</si>
  <si>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</si>
  <si>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</si>
  <si>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</si>
  <si>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</si>
  <si>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</si>
  <si>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</si>
  <si>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</si>
  <si>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</si>
  <si>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</si>
  <si>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</si>
  <si>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</si>
  <si>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</si>
  <si>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</si>
  <si>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</si>
  <si>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</si>
  <si>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</si>
  <si>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</si>
  <si>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</si>
  <si>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</si>
  <si>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</si>
  <si>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</si>
  <si>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</si>
  <si>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</si>
  <si>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</si>
  <si>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</si>
  <si>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</si>
  <si>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</si>
  <si>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</si>
  <si>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</si>
  <si>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</si>
  <si>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</si>
  <si>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</si>
  <si>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</si>
  <si>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</si>
  <si>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</si>
  <si>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</si>
  <si>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</si>
  <si>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</si>
  <si>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</si>
  <si>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</si>
  <si>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</si>
  <si>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</si>
  <si>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</si>
  <si>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</si>
  <si>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</si>
  <si>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</si>
  <si>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</si>
  <si>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</si>
  <si>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</si>
  <si>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</si>
  <si>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</si>
  <si>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</si>
  <si>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</si>
  <si>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</si>
  <si>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</si>
  <si>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</si>
  <si>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</si>
  <si>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</si>
  <si>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</si>
  <si>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</si>
  <si>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</si>
  <si>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</si>
  <si>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</si>
  <si>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</si>
  <si>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</si>
  <si>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</si>
  <si>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</si>
  <si>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</si>
  <si>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</si>
  <si>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</si>
  <si>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</si>
  <si>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</si>
  <si>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</si>
  <si>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</si>
  <si>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</si>
  <si>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</si>
  <si>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</si>
  <si>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</si>
  <si>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</si>
  <si>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</si>
  <si>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</si>
  <si>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</si>
  <si>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</si>
  <si>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</si>
  <si>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</si>
  <si>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</si>
  <si>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</si>
  <si>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</si>
  <si>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</si>
  <si>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</si>
  <si>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</si>
  <si>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</si>
  <si>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</si>
  <si>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</si>
  <si>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</si>
  <si>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</si>
  <si>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</si>
  <si>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</si>
  <si>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</si>
  <si>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</si>
  <si>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</si>
  <si>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</si>
  <si>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</si>
  <si>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</si>
  <si>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</si>
  <si>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</si>
  <si>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</si>
  <si>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</si>
  <si>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</si>
  <si>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</si>
  <si>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</si>
  <si>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</si>
  <si>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</si>
  <si>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</si>
  <si>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</si>
  <si>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</si>
  <si>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</si>
  <si>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</si>
  <si>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</si>
  <si>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</si>
  <si>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</si>
  <si>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</si>
  <si>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</si>
  <si>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</si>
  <si>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</si>
  <si>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</si>
  <si>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</si>
  <si>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</si>
  <si>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</si>
  <si>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</si>
  <si>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</si>
  <si>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</si>
  <si>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</si>
  <si>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</si>
  <si>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</si>
  <si>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</si>
  <si>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</si>
  <si>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</si>
  <si>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</si>
  <si>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</si>
  <si>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</si>
  <si>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</si>
  <si>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</si>
  <si>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</si>
  <si>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</si>
  <si>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</si>
  <si>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</si>
  <si>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</si>
  <si>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</si>
  <si>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</si>
  <si>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</si>
  <si>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</si>
  <si>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</si>
  <si>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</si>
  <si>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</si>
  <si>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</si>
  <si>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</si>
  <si>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</si>
  <si>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</si>
  <si>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</si>
  <si>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</si>
  <si>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</si>
  <si>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</si>
  <si>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</si>
  <si>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</si>
  <si>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</si>
  <si>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</si>
  <si>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</si>
  <si>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</si>
  <si>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</si>
  <si>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</si>
  <si>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</si>
  <si>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</si>
  <si>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</si>
  <si>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</si>
  <si>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</si>
  <si>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</si>
  <si>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</si>
  <si>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</si>
  <si>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</si>
  <si>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</si>
  <si>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</si>
  <si>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</si>
  <si>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</si>
  <si>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</si>
  <si>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</si>
  <si>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</si>
  <si>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</si>
  <si>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</si>
  <si>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</si>
  <si>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</si>
  <si>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</si>
  <si>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</si>
  <si>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</si>
  <si>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</si>
  <si>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</si>
  <si>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</si>
  <si>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</si>
  <si>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</si>
  <si>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</si>
  <si>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</si>
  <si>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</si>
  <si>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</si>
  <si>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</si>
  <si>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</si>
  <si>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</si>
  <si>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</si>
  <si>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</si>
  <si>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</si>
  <si>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</si>
  <si>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</si>
  <si>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</si>
  <si>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</si>
  <si>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</si>
  <si>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</si>
  <si>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</si>
  <si>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</si>
  <si>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</si>
  <si>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</si>
  <si>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</si>
  <si>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</si>
  <si>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</si>
  <si>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</si>
  <si>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</si>
  <si>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</si>
  <si>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</si>
  <si>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</si>
  <si>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</si>
  <si>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</si>
  <si>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</si>
  <si>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</si>
  <si>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</si>
  <si>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</si>
  <si>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</si>
  <si>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</si>
  <si>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</si>
  <si>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</si>
  <si>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</si>
  <si>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</si>
  <si>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</si>
  <si>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</si>
  <si>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</si>
  <si>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</si>
  <si>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</si>
  <si>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</si>
  <si>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</si>
  <si>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</si>
  <si>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</si>
  <si>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</si>
  <si>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</si>
  <si>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</si>
  <si>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</si>
  <si>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</si>
  <si>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</si>
  <si>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</si>
  <si>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</si>
  <si>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</si>
  <si>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</si>
  <si>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</si>
  <si>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</si>
  <si>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</si>
  <si>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</si>
  <si>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</si>
  <si>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</si>
  <si>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</si>
  <si>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</si>
  <si>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</si>
  <si>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</si>
  <si>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</si>
  <si>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</si>
  <si>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</si>
  <si>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</si>
  <si>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</si>
  <si>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</si>
  <si>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</si>
  <si>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</si>
  <si>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</si>
  <si>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</si>
  <si>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</si>
  <si>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</si>
  <si>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</si>
  <si>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</si>
  <si>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</si>
  <si>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</si>
  <si>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</si>
  <si>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</si>
  <si>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</si>
  <si>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</si>
  <si>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</si>
  <si>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</si>
  <si>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</si>
  <si>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</si>
  <si>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</si>
  <si>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</si>
  <si>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</si>
  <si>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</si>
  <si>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</si>
  <si>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</si>
  <si>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</si>
  <si>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</si>
  <si>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</si>
  <si>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</si>
  <si>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</si>
  <si>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</si>
  <si>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</si>
  <si>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</si>
  <si>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</si>
  <si>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</si>
  <si>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</si>
  <si>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</si>
  <si>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</si>
  <si>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</si>
  <si>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</si>
  <si>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</si>
  <si>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</si>
  <si>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</si>
  <si>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</si>
  <si>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</si>
  <si>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</si>
  <si>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</si>
  <si>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</si>
  <si>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</si>
  <si>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</si>
  <si>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</si>
  <si>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</si>
  <si>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</si>
  <si>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</si>
  <si>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</si>
  <si>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</si>
  <si>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</si>
  <si>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</si>
  <si>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</si>
  <si>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</si>
  <si>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</si>
  <si>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</si>
  <si>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</si>
  <si>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</si>
  <si>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</si>
  <si>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</si>
  <si>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</si>
  <si>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</si>
  <si>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</si>
  <si>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</si>
  <si>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</si>
  <si>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</si>
  <si>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</si>
  <si>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</si>
  <si>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</si>
  <si>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</si>
  <si>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</si>
  <si>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</si>
  <si>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</si>
  <si>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</si>
  <si>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</si>
  <si>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</si>
  <si>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</si>
  <si>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</si>
  <si>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</si>
  <si>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</si>
  <si>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</si>
  <si>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</si>
  <si>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</si>
  <si>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</si>
  <si>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</si>
  <si>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</si>
  <si>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</si>
  <si>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</si>
  <si>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</si>
  <si>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</si>
  <si>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</si>
  <si>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</si>
  <si>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</si>
  <si>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</si>
  <si>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</si>
  <si>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</si>
  <si>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</si>
  <si>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</si>
  <si>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</si>
  <si>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</si>
  <si>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</si>
  <si>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</si>
  <si>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</si>
  <si>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</si>
  <si>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</si>
  <si>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</si>
  <si>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</si>
  <si>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</si>
  <si>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</si>
  <si>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</si>
  <si>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</si>
  <si>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</si>
  <si>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</si>
  <si>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</si>
  <si>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</si>
  <si>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</si>
  <si>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</si>
  <si>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</si>
  <si>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</si>
  <si>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</si>
  <si>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</si>
  <si>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</si>
  <si>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</si>
  <si>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</si>
  <si>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</si>
  <si>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</si>
  <si>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</si>
  <si>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</si>
  <si>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</si>
  <si>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</si>
  <si>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</si>
  <si>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</si>
  <si>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</si>
  <si>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</si>
  <si>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</si>
  <si>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</si>
  <si>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</si>
  <si>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</si>
  <si>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</si>
  <si>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</si>
  <si>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</si>
  <si>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</si>
  <si>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</si>
  <si>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</si>
  <si>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</si>
  <si>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</si>
  <si>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</si>
  <si>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</si>
  <si>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</si>
  <si>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</si>
  <si>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</si>
  <si>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</si>
  <si>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</si>
  <si>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</si>
  <si>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</si>
  <si>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</si>
  <si>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</si>
  <si>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</si>
  <si>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</si>
  <si>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</si>
  <si>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</si>
  <si>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</si>
  <si>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</si>
  <si>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</si>
  <si>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</si>
  <si>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</si>
  <si>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</si>
  <si>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</si>
  <si>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</si>
  <si>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</si>
  <si>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</si>
  <si>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</si>
  <si>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</si>
  <si>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</si>
  <si>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</si>
  <si>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</si>
  <si>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</si>
  <si>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</si>
  <si>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</si>
  <si>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</si>
  <si>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</si>
  <si>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</si>
  <si>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</si>
  <si>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</si>
  <si>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</si>
  <si>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</si>
  <si>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</si>
  <si>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</si>
  <si>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</si>
  <si>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</si>
  <si>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</si>
  <si>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</si>
  <si>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</si>
  <si>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</si>
  <si>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</si>
  <si>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</si>
  <si>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</si>
  <si>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</si>
  <si>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</si>
  <si>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</si>
  <si>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</si>
  <si>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</si>
  <si>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</si>
  <si>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</si>
  <si>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</si>
  <si>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</si>
  <si>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</si>
  <si>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</si>
  <si>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</si>
  <si>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</si>
  <si>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</si>
  <si>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</si>
  <si>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</si>
  <si>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</si>
  <si>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</si>
  <si>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</si>
  <si>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</si>
  <si>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</si>
  <si>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</si>
  <si>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</si>
  <si>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</si>
  <si>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</si>
  <si>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</si>
  <si>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</si>
  <si>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</si>
  <si>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</si>
  <si>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</si>
  <si>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</si>
  <si>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</si>
  <si>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</si>
  <si>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</si>
  <si>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</si>
  <si>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</si>
  <si>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</si>
  <si>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</si>
  <si>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</si>
  <si>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</si>
  <si>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</si>
  <si>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</si>
  <si>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</si>
  <si>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</si>
  <si>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</si>
  <si>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</si>
  <si>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</si>
  <si>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</si>
  <si>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</si>
  <si>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</si>
  <si>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</si>
  <si>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</si>
  <si>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</si>
  <si>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</si>
  <si>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</si>
  <si>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</si>
  <si>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</si>
  <si>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</si>
  <si>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</si>
  <si>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</si>
  <si>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</si>
  <si>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</si>
  <si>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</si>
  <si>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</si>
  <si>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</si>
  <si>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</si>
  <si>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</si>
  <si>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</si>
  <si>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</si>
  <si>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</si>
  <si>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</si>
  <si>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</si>
  <si>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</si>
  <si>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</si>
  <si>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</si>
  <si>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</si>
  <si>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</si>
  <si>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</si>
  <si>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</si>
  <si>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</si>
  <si>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</si>
  <si>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</si>
  <si>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</si>
  <si>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</si>
  <si>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</si>
  <si>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</si>
  <si>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</si>
  <si>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</si>
  <si>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</si>
  <si>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</si>
  <si>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</si>
  <si>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</si>
  <si>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</si>
  <si>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</si>
  <si>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</si>
  <si>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</si>
  <si>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</si>
  <si>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</si>
  <si>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</si>
  <si>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</si>
  <si>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</si>
  <si>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</si>
  <si>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</si>
  <si>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</si>
  <si>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</si>
  <si>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</si>
  <si>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</si>
  <si>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</si>
  <si>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</si>
  <si>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</si>
  <si>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</si>
  <si>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</si>
  <si>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</si>
  <si>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</si>
  <si>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</si>
  <si>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</si>
  <si>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</si>
  <si>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</si>
  <si>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</si>
  <si>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</si>
  <si>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</si>
  <si>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</si>
  <si>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</si>
  <si>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</si>
  <si>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</si>
  <si>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</si>
  <si>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</si>
  <si>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</si>
  <si>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</si>
  <si>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</si>
  <si>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</si>
  <si>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</si>
  <si>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</si>
  <si>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</si>
  <si>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</si>
  <si>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</si>
  <si>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</si>
  <si>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</si>
  <si>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</si>
  <si>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</si>
  <si>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</si>
  <si>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</si>
  <si>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</si>
  <si>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</si>
  <si>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</si>
  <si>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</si>
  <si>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</si>
  <si>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</si>
  <si>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</si>
  <si>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</si>
  <si>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</si>
  <si>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</si>
  <si>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</si>
  <si>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</si>
  <si>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</si>
  <si>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</si>
  <si>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</si>
  <si>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</si>
  <si>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</si>
  <si>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</si>
  <si>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</si>
  <si>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</si>
  <si>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</si>
  <si>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</si>
  <si>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</si>
  <si>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</si>
  <si>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</si>
  <si>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</si>
  <si>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</si>
  <si>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</si>
  <si>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</si>
  <si>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</si>
  <si>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</si>
  <si>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</si>
  <si>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</si>
  <si>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</si>
  <si>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</si>
  <si>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</si>
  <si>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</si>
  <si>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</si>
  <si>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</si>
  <si>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</si>
  <si>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</si>
  <si>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</si>
  <si>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</si>
  <si>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</si>
  <si>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</si>
  <si>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</si>
  <si>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</si>
  <si>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</si>
  <si>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</si>
  <si>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</si>
  <si>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</si>
  <si>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</si>
  <si>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</si>
  <si>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</si>
  <si>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</si>
  <si>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</si>
  <si>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</si>
  <si>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</si>
  <si>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</si>
  <si>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</si>
  <si>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</si>
  <si>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</si>
  <si>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</si>
  <si>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</si>
  <si>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</si>
  <si>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</si>
  <si>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</si>
  <si>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</si>
  <si>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</si>
  <si>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</si>
  <si>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</si>
  <si>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</si>
  <si>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</si>
  <si>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</si>
  <si>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</si>
  <si>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</si>
  <si>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</si>
  <si>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</si>
  <si>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</si>
  <si>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</si>
  <si>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</si>
  <si>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</si>
  <si>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</si>
  <si>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</si>
  <si>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</si>
  <si>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</si>
  <si>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</si>
  <si>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</si>
  <si>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</si>
  <si>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</si>
  <si>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</si>
  <si>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</si>
  <si>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</si>
  <si>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</si>
  <si>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</si>
  <si>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</si>
  <si>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</si>
  <si>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</si>
  <si>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</si>
  <si>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</si>
  <si>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</si>
  <si>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</si>
  <si>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</si>
  <si>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</si>
  <si>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</si>
  <si>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</si>
  <si>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</si>
  <si>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</si>
  <si>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</si>
  <si>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</si>
  <si>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</si>
  <si>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</si>
  <si>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</si>
  <si>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</si>
  <si>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</si>
  <si>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</si>
  <si>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</si>
  <si>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</si>
  <si>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</si>
  <si>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</si>
  <si>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</si>
  <si>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</si>
  <si>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</si>
  <si>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</si>
  <si>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</si>
  <si>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</si>
  <si>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</si>
  <si>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</si>
  <si>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</si>
  <si>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</si>
  <si>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</si>
  <si>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</si>
  <si>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</si>
  <si>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</si>
  <si>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</si>
  <si>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</si>
  <si>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</si>
  <si>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</si>
  <si>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</si>
  <si>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</si>
  <si>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</si>
  <si>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</si>
  <si>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</si>
  <si>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</si>
  <si>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</si>
  <si>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</si>
  <si>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</si>
  <si>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</si>
  <si>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</si>
  <si>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</si>
  <si>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</si>
  <si>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</si>
  <si>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</si>
  <si>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</si>
  <si>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</si>
  <si>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</si>
  <si>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</si>
  <si>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</si>
  <si>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</si>
  <si>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</si>
  <si>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</si>
  <si>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</si>
  <si>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</si>
  <si>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</si>
  <si>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</si>
  <si>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</si>
  <si>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</si>
  <si>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</si>
  <si>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</si>
  <si>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</si>
  <si>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</si>
  <si>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</si>
  <si>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</si>
  <si>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</si>
  <si>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</si>
  <si>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</si>
  <si>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</si>
  <si>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</si>
  <si>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</si>
  <si>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</si>
  <si>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</si>
  <si>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</si>
  <si>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</si>
  <si>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</si>
  <si>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</si>
  <si>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</si>
  <si>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</si>
  <si>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</si>
  <si>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</si>
  <si>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</si>
  <si>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</si>
  <si>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</si>
  <si>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</si>
  <si>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</si>
  <si>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</si>
  <si>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</si>
  <si>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</si>
  <si>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</si>
  <si>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</si>
  <si>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</si>
  <si>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</si>
  <si>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</si>
  <si>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</si>
  <si>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</si>
  <si>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</si>
  <si>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</si>
  <si>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</si>
  <si>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</si>
  <si>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</si>
  <si>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</si>
  <si>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</si>
  <si>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</si>
  <si>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</si>
  <si>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</si>
  <si>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</si>
  <si>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</si>
  <si>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</si>
  <si>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</si>
  <si>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</si>
  <si>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</si>
  <si>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</si>
  <si>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</si>
  <si>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</si>
  <si>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</si>
  <si>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</si>
  <si>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</si>
  <si>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</si>
  <si>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</si>
  <si>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</si>
  <si>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</si>
  <si>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</si>
  <si>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</si>
  <si>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</si>
  <si>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</si>
  <si>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</si>
  <si>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</si>
  <si>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</si>
  <si>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</si>
  <si>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</si>
  <si>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</si>
  <si>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</si>
  <si>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</si>
  <si>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</si>
  <si>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</si>
  <si>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</si>
  <si>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</si>
  <si>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</si>
  <si>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</si>
  <si>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</si>
  <si>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</si>
  <si>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</si>
  <si>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</si>
  <si>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</si>
  <si>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</si>
  <si>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</si>
  <si>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</si>
  <si>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</si>
  <si>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</si>
  <si>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</si>
  <si>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</si>
  <si>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</si>
  <si>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</si>
  <si>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</si>
  <si>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</si>
  <si>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</si>
  <si>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</si>
  <si>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</si>
  <si>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</si>
  <si>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</si>
  <si>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</si>
  <si>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</si>
  <si>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</si>
  <si>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</si>
  <si>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</si>
  <si>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</si>
  <si>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</si>
  <si>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</si>
  <si>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</si>
  <si>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</si>
  <si>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</si>
  <si>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</si>
  <si>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</si>
  <si>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</si>
  <si>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</si>
  <si>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</si>
  <si>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</si>
  <si>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</si>
  <si>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</si>
  <si>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</si>
  <si>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</si>
  <si>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</si>
  <si>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</si>
  <si>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</si>
  <si>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</si>
  <si>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</si>
  <si>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</si>
  <si>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</si>
  <si>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</si>
  <si>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</si>
  <si>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</si>
  <si>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</si>
  <si>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</si>
  <si>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</si>
  <si>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</si>
  <si>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</si>
  <si>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</si>
  <si>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</si>
  <si>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</si>
  <si>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</si>
  <si>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</si>
  <si>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</si>
  <si>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</si>
  <si>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</si>
  <si>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</si>
  <si>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</si>
  <si>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</si>
  <si>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</si>
  <si>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</si>
  <si>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</si>
  <si>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</si>
  <si>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</si>
  <si>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</si>
  <si>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</si>
  <si>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</si>
  <si>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</si>
  <si>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</si>
  <si>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</si>
  <si>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</si>
  <si>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</si>
  <si>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</si>
  <si>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</si>
  <si>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</si>
  <si>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</si>
  <si>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</si>
  <si>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</si>
  <si>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</si>
  <si>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</si>
  <si>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</si>
  <si>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</si>
  <si>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</si>
  <si>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</si>
  <si>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</si>
  <si>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</si>
  <si>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</si>
  <si>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</si>
  <si>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</si>
  <si>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</si>
  <si>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</si>
  <si>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</si>
  <si>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</si>
  <si>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</si>
  <si>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</si>
  <si>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</si>
  <si>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</si>
  <si>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</si>
  <si>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</si>
  <si>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</si>
  <si>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</si>
  <si>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</si>
  <si>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</si>
  <si>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</si>
  <si>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</si>
  <si>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</si>
  <si>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</si>
  <si>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</si>
  <si>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</si>
  <si>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</si>
  <si>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</si>
  <si>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</si>
  <si>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</si>
  <si>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</si>
  <si>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</si>
  <si>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</si>
  <si>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</si>
  <si>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</si>
  <si>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</si>
  <si>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</si>
  <si>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</si>
  <si>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</si>
  <si>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</si>
  <si>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</si>
  <si>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</si>
  <si>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</si>
  <si>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</si>
  <si>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</si>
  <si>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</si>
  <si>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</si>
  <si>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</si>
  <si>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</si>
  <si>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</si>
  <si>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</si>
  <si>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</si>
  <si>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</si>
  <si>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</si>
  <si>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</si>
  <si>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</si>
  <si>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</si>
  <si>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</si>
  <si>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</si>
  <si>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</si>
  <si>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</si>
  <si>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</si>
  <si>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</si>
  <si>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</si>
  <si>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</si>
  <si>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</si>
  <si>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</si>
  <si>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</si>
  <si>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</si>
  <si>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</si>
  <si>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</si>
  <si>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</si>
  <si>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</si>
  <si>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</si>
  <si>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</si>
  <si>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</si>
  <si>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</si>
  <si>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</si>
  <si>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</si>
  <si>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</si>
  <si>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</si>
  <si>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</si>
  <si>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</si>
  <si>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</si>
  <si>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</si>
  <si>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</si>
  <si>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</si>
  <si>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</si>
  <si>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</si>
  <si>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</si>
  <si>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</si>
  <si>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</si>
  <si>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</si>
  <si>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</si>
  <si>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</si>
  <si>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</si>
  <si>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</si>
  <si>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</si>
  <si>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</si>
  <si>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</si>
  <si>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</si>
  <si>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</si>
  <si>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</si>
  <si>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</si>
  <si>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</si>
  <si>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</si>
  <si>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</si>
  <si>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</si>
  <si>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</si>
  <si>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</si>
  <si>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</si>
  <si>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</si>
  <si>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</si>
  <si>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</si>
  <si>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</si>
  <si>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</si>
  <si>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</si>
  <si>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</si>
  <si>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</si>
  <si>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</si>
  <si>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</si>
  <si>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</si>
  <si>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</si>
  <si>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</si>
  <si>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</si>
  <si>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</si>
  <si>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</si>
  <si>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</si>
  <si>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</si>
  <si>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</si>
  <si>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</si>
  <si>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</si>
  <si>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</si>
  <si>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</si>
  <si>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</si>
  <si>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</si>
  <si>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</si>
  <si>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</si>
  <si>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</si>
  <si>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</si>
  <si>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</si>
  <si>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</si>
  <si>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</si>
  <si>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</si>
  <si>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</si>
  <si>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</si>
  <si>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</si>
  <si>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</si>
  <si>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</si>
  <si>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</si>
  <si>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</si>
  <si>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</si>
  <si>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</si>
  <si>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</si>
  <si>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</si>
  <si>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</si>
  <si>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</si>
  <si>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</si>
  <si>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</si>
  <si>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</si>
  <si>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</si>
  <si>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</si>
  <si>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</si>
  <si>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</si>
  <si>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</si>
  <si>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</si>
  <si>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</si>
  <si>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</si>
  <si>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</si>
  <si>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</si>
  <si>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</si>
  <si>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</si>
  <si>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</si>
  <si>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</si>
  <si>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</si>
  <si>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</si>
  <si>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</si>
  <si>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</si>
  <si>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</si>
  <si>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</si>
  <si>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</si>
  <si>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</si>
  <si>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</si>
  <si>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</si>
  <si>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</si>
  <si>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</si>
  <si>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</si>
  <si>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</si>
  <si>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</si>
  <si>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</si>
  <si>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</si>
  <si>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</si>
  <si>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</si>
  <si>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</si>
  <si>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</si>
  <si>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</si>
  <si>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</si>
  <si>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</si>
  <si>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</si>
  <si>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</si>
  <si>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</si>
  <si>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</si>
  <si>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</si>
  <si>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</si>
  <si>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</si>
  <si>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</si>
  <si>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</si>
  <si>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</si>
  <si>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</si>
  <si>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</si>
  <si>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</si>
  <si>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</si>
  <si>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</si>
  <si>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</si>
  <si>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</si>
  <si>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</si>
  <si>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</si>
  <si>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</si>
  <si>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</si>
  <si>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</si>
  <si>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</si>
  <si>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</si>
  <si>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</si>
  <si>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</si>
  <si>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</si>
  <si>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</si>
  <si>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</si>
  <si>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</si>
  <si>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</si>
  <si>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</si>
  <si>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</si>
  <si>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</si>
  <si>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</si>
  <si>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</si>
  <si>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</si>
  <si>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</si>
  <si>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</si>
  <si>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</si>
  <si>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</si>
  <si>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</si>
  <si>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</si>
  <si>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</si>
  <si>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</si>
  <si>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</si>
  <si>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</si>
  <si>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</si>
  <si>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</si>
  <si>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</si>
  <si>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</si>
  <si>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</si>
  <si>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</si>
  <si>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</si>
  <si>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</si>
  <si>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</si>
  <si>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</si>
  <si>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</si>
  <si>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</si>
  <si>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</si>
  <si>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</si>
  <si>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</si>
  <si>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</si>
  <si>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</si>
  <si>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</si>
  <si>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</si>
  <si>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</si>
  <si>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</si>
  <si>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</si>
  <si>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</si>
  <si>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</si>
  <si>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</si>
  <si>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</si>
  <si>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</si>
  <si>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</si>
  <si>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</si>
  <si>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</si>
  <si>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</si>
  <si>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</si>
  <si>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</si>
  <si>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</si>
  <si>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</si>
  <si>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</si>
  <si>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</si>
  <si>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</si>
  <si>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</si>
  <si>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</si>
  <si>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</si>
  <si>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</si>
  <si>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</si>
  <si>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</si>
  <si>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</si>
  <si>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</si>
  <si>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</si>
  <si>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</si>
  <si>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</si>
  <si>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</si>
  <si>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</si>
  <si>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</si>
  <si>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</si>
  <si>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</si>
  <si>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</si>
  <si>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</si>
  <si>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</si>
  <si>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</si>
  <si>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</si>
  <si>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</si>
  <si>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</si>
  <si>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</si>
  <si>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</si>
  <si>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</si>
  <si>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</si>
  <si>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</si>
  <si>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</si>
  <si>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</si>
  <si>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</si>
  <si>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</si>
  <si>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</si>
  <si>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</si>
  <si>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</si>
  <si>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</si>
  <si>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</si>
  <si>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</si>
  <si>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</si>
  <si>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</si>
  <si>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</si>
  <si>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</si>
  <si>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</si>
  <si>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</si>
  <si>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</si>
  <si>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</si>
  <si>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</si>
  <si>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</si>
  <si>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</si>
  <si>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</si>
  <si>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</si>
  <si>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</si>
  <si>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</si>
  <si>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</si>
  <si>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</si>
  <si>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</si>
  <si>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</si>
  <si>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</si>
  <si>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</si>
  <si>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</si>
  <si>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</si>
  <si>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</si>
  <si>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</si>
  <si>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</si>
  <si>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</si>
  <si>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</si>
  <si>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</si>
  <si>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</si>
  <si>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</si>
  <si>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</si>
  <si>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</si>
  <si>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</si>
  <si>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</si>
  <si>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</si>
  <si>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</si>
  <si>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</si>
  <si>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</si>
  <si>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</si>
  <si>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</si>
  <si>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</si>
  <si>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</si>
  <si>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</si>
  <si>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</si>
  <si>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</si>
  <si>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</si>
  <si>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</si>
  <si>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</si>
  <si>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</si>
  <si>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</si>
  <si>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</si>
  <si>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</si>
  <si>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</si>
  <si>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</si>
  <si>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</si>
  <si>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</si>
  <si>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</si>
  <si>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</si>
  <si>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</si>
  <si>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</si>
  <si>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</si>
  <si>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</si>
  <si>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</si>
  <si>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</si>
  <si>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</si>
  <si>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</si>
  <si>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</si>
  <si>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</si>
  <si>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</si>
  <si>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</si>
  <si>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</si>
  <si>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</si>
  <si>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</si>
  <si>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</si>
  <si>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</si>
  <si>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</si>
  <si>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</si>
  <si>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</si>
  <si>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</si>
  <si>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</si>
  <si>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</si>
  <si>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</si>
  <si>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</si>
  <si>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</si>
  <si>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</si>
  <si>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</si>
  <si>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</si>
  <si>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</si>
  <si>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</si>
  <si>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</si>
  <si>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</si>
  <si>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</si>
  <si>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</si>
  <si>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</si>
  <si>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</si>
  <si>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</si>
  <si>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</si>
  <si>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</si>
  <si>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</si>
  <si>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</si>
  <si>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</si>
  <si>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</si>
  <si>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</si>
  <si>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</si>
  <si>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</si>
  <si>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</si>
  <si>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</si>
  <si>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</si>
  <si>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</si>
  <si>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</si>
  <si>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</si>
  <si>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</si>
  <si>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</si>
  <si>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</si>
  <si>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</si>
  <si>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</si>
  <si>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</si>
  <si>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</si>
  <si>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</si>
  <si>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</si>
  <si>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</si>
  <si>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</si>
  <si>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</si>
  <si>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</si>
  <si>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</si>
  <si>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</si>
  <si>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</si>
  <si>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</si>
  <si>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</si>
  <si>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</si>
  <si>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</si>
  <si>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</si>
  <si>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</si>
  <si>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</si>
  <si>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</si>
  <si>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</si>
  <si>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</si>
  <si>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</si>
  <si>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</si>
  <si>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</si>
  <si>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</si>
  <si>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</si>
  <si>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</si>
  <si>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</si>
  <si>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</si>
  <si>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</si>
  <si>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</si>
  <si>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</si>
  <si>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</si>
  <si>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</si>
  <si>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</si>
  <si>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</si>
  <si>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</si>
  <si>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</si>
  <si>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</si>
  <si>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</si>
  <si>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</si>
  <si>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</si>
  <si>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</si>
  <si>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</si>
  <si>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</si>
  <si>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</si>
  <si>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</si>
  <si>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</si>
  <si>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</si>
  <si>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</si>
  <si>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</si>
  <si>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</si>
  <si>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</si>
  <si>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</si>
  <si>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</si>
  <si>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</si>
  <si>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</si>
  <si>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</si>
  <si>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</si>
  <si>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</si>
  <si>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</si>
  <si>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</si>
  <si>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</si>
  <si>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</si>
  <si>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</si>
  <si>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</si>
  <si>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</si>
  <si>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</si>
  <si>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</si>
  <si>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</si>
  <si>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</si>
  <si>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</si>
  <si>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</si>
  <si>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</si>
  <si>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</si>
  <si>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</si>
  <si>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</si>
  <si>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</si>
  <si>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</si>
  <si>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</si>
  <si>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</si>
  <si>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</si>
  <si>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</si>
  <si>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</si>
  <si>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</si>
  <si>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</si>
  <si>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</si>
  <si>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</si>
  <si>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</si>
  <si>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</si>
  <si>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</si>
  <si>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</si>
  <si>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</si>
  <si>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</si>
  <si>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</si>
  <si>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</si>
  <si>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</si>
  <si>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</si>
  <si>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</si>
  <si>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</si>
  <si>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</si>
  <si>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</si>
  <si>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</si>
  <si>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</si>
  <si>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</si>
  <si>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</si>
  <si>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</si>
  <si>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</si>
  <si>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</si>
  <si>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</si>
  <si>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</si>
  <si>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</si>
  <si>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</si>
  <si>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</si>
  <si>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</si>
  <si>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</si>
  <si>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</si>
  <si>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</si>
  <si>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</si>
  <si>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</si>
  <si>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</si>
  <si>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</si>
  <si>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</si>
  <si>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</si>
  <si>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</si>
  <si>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</si>
  <si>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</si>
  <si>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</si>
  <si>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</si>
  <si>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</si>
  <si>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</si>
  <si>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</si>
  <si>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</si>
  <si>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</si>
  <si>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</si>
  <si>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</si>
  <si>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</si>
  <si>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</si>
  <si>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</si>
  <si>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</si>
  <si>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</si>
  <si>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</si>
  <si>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</si>
  <si>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</si>
  <si>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</si>
  <si>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</si>
  <si>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</si>
  <si>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</si>
  <si>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</si>
  <si>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</si>
  <si>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</si>
  <si>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</si>
  <si>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</si>
  <si>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</si>
  <si>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</si>
  <si>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</si>
  <si>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</si>
  <si>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</si>
  <si>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</si>
  <si>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</si>
  <si>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</si>
  <si>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</si>
  <si>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</si>
  <si>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</si>
  <si>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</si>
  <si>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</si>
  <si>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</si>
  <si>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</si>
  <si>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</si>
  <si>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</si>
  <si>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</si>
  <si>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</si>
  <si>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</si>
  <si>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</si>
  <si>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</si>
  <si>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</si>
  <si>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</si>
  <si>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</si>
  <si>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</si>
  <si>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</si>
  <si>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</si>
  <si>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</si>
  <si>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</si>
  <si>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</si>
  <si>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</si>
  <si>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</si>
  <si>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</si>
  <si>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</si>
  <si>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</si>
  <si>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</si>
  <si>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</si>
  <si>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</si>
  <si>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</si>
  <si>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</si>
  <si>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</si>
  <si>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</si>
  <si>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</si>
  <si>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</si>
  <si>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</si>
  <si>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</si>
  <si>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</si>
  <si>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</si>
  <si>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</si>
  <si>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</si>
  <si>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</si>
  <si>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</si>
  <si>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</si>
  <si>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</si>
  <si>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</si>
  <si>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</si>
  <si>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</si>
  <si>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</si>
  <si>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</si>
  <si>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</si>
  <si>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</si>
  <si>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</si>
  <si>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</si>
  <si>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</si>
  <si>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</si>
  <si>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</si>
  <si>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</si>
  <si>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</si>
  <si>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</si>
  <si>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</si>
  <si>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</si>
  <si>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</si>
  <si>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</si>
  <si>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</si>
  <si>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</si>
  <si>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</si>
  <si>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</si>
  <si>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</si>
  <si>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</si>
  <si>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</si>
  <si>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</si>
  <si>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</si>
  <si>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</si>
  <si>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</si>
  <si>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</si>
  <si>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</si>
  <si>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</si>
  <si>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</si>
  <si>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</si>
  <si>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</si>
  <si>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</si>
  <si>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</si>
  <si>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</si>
  <si>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</si>
  <si>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</si>
  <si>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</si>
  <si>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</si>
  <si>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</si>
  <si>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</si>
  <si>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</si>
  <si>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</si>
  <si>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</si>
  <si>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</si>
  <si>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</si>
  <si>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</si>
  <si>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</si>
  <si>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</si>
  <si>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</si>
  <si>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</si>
  <si>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</si>
  <si>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</si>
  <si>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</si>
  <si>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</si>
  <si>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</si>
  <si>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</si>
  <si>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</si>
  <si>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</si>
  <si>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</si>
  <si>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</si>
  <si>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</si>
  <si>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</si>
  <si>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</si>
  <si>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</si>
  <si>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</si>
  <si>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</si>
  <si>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</si>
  <si>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</si>
  <si>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</si>
  <si>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</si>
  <si>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</si>
  <si>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</si>
  <si>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</si>
  <si>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</si>
  <si>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</si>
  <si>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</si>
  <si>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</si>
  <si>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</si>
  <si>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</si>
  <si>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</si>
  <si>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</si>
  <si>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</si>
  <si>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</si>
  <si>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</si>
  <si>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</si>
  <si>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</si>
  <si>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</si>
  <si>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</si>
  <si>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</si>
  <si>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</si>
  <si>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</si>
  <si>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</si>
  <si>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</si>
  <si>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</si>
  <si>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</si>
  <si>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</si>
  <si>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</si>
  <si>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</si>
  <si>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</si>
  <si>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</si>
  <si>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</si>
  <si>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</si>
  <si>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</si>
  <si>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</si>
  <si>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</si>
  <si>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</si>
  <si>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</si>
  <si>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</si>
  <si>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</si>
  <si>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</si>
  <si>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</si>
  <si>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</si>
  <si>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</si>
  <si>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</si>
  <si>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</si>
  <si>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</si>
  <si>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</si>
  <si>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</si>
  <si>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</si>
  <si>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</si>
  <si>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</si>
  <si>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</si>
  <si>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</si>
  <si>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</si>
  <si>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</si>
  <si>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</si>
  <si>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</si>
  <si>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</si>
  <si>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</si>
  <si>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</si>
  <si>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</si>
  <si>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</si>
  <si>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</si>
  <si>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</si>
  <si>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</si>
  <si>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</si>
  <si>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</si>
  <si>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</si>
  <si>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</si>
  <si>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</si>
  <si>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</si>
  <si>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</si>
  <si>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</si>
  <si>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</si>
  <si>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</si>
  <si>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</si>
  <si>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</si>
  <si>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</si>
  <si>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</si>
  <si>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</si>
  <si>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</si>
  <si>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</si>
  <si>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</si>
  <si>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</si>
  <si>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</si>
  <si>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</si>
  <si>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</si>
  <si>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</si>
  <si>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</si>
  <si>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</si>
  <si>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</si>
  <si>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</si>
  <si>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</si>
  <si>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</si>
  <si>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</si>
  <si>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</si>
  <si>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</si>
  <si>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</si>
  <si>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</si>
  <si>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</si>
  <si>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</si>
  <si>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</si>
  <si>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</si>
  <si>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</si>
  <si>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</si>
  <si>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</si>
  <si>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</si>
  <si>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</si>
  <si>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</si>
  <si>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</si>
  <si>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</si>
  <si>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</si>
  <si>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</si>
  <si>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</si>
  <si>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</si>
  <si>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</si>
  <si>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</si>
  <si>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</si>
  <si>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</si>
  <si>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</si>
  <si>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</si>
  <si>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</si>
  <si>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</si>
  <si>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</si>
  <si>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</si>
  <si>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</si>
  <si>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</si>
  <si>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</si>
  <si>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</si>
  <si>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</si>
  <si>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</si>
  <si>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</si>
  <si>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</si>
  <si>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</si>
  <si>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</si>
  <si>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</si>
  <si>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</si>
  <si>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</si>
  <si>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</si>
  <si>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</si>
  <si>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</si>
  <si>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</si>
  <si>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</si>
  <si>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</si>
  <si>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</si>
  <si>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</si>
  <si>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</si>
  <si>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</si>
  <si>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</si>
  <si>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</si>
  <si>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</si>
  <si>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</si>
  <si>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</si>
  <si>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</si>
  <si>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</si>
  <si>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</si>
  <si>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</si>
  <si>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</si>
  <si>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</si>
  <si>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</si>
  <si>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</si>
  <si>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</si>
  <si>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</si>
  <si>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</si>
  <si>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</si>
  <si>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</si>
  <si>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</si>
  <si>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</si>
  <si>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</si>
  <si>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</si>
  <si>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</si>
  <si>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</si>
  <si>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</si>
  <si>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</si>
  <si>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</si>
  <si>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</si>
  <si>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</si>
  <si>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</si>
  <si>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</si>
  <si>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</si>
  <si>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</si>
  <si>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</si>
  <si>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</si>
  <si>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</si>
  <si>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</si>
  <si>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</si>
  <si>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</si>
  <si>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</si>
  <si>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</si>
  <si>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</si>
  <si>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</si>
  <si>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</si>
  <si>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</si>
  <si>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</si>
  <si>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</si>
  <si>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</si>
  <si>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</si>
  <si>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</si>
  <si>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</si>
  <si>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</si>
  <si>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</si>
  <si>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</si>
  <si>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</si>
  <si>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</si>
  <si>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</si>
  <si>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</si>
  <si>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</si>
  <si>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</si>
  <si>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</si>
  <si>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</si>
  <si>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</si>
  <si>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</si>
  <si>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</si>
  <si>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</si>
  <si>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</si>
  <si>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</si>
  <si>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</si>
  <si>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</si>
  <si>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</si>
  <si>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</si>
  <si>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</si>
  <si>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</si>
  <si>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</si>
  <si>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</si>
  <si>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</si>
  <si>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</si>
  <si>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</si>
  <si>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</si>
  <si>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</si>
  <si>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</si>
  <si>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</si>
  <si>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</si>
  <si>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</si>
  <si>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</si>
  <si>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</si>
  <si>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</si>
  <si>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</si>
  <si>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</si>
  <si>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</si>
  <si>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</si>
  <si>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</si>
  <si>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</si>
  <si>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</si>
  <si>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</si>
  <si>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</si>
  <si>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</si>
  <si>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</si>
  <si>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</si>
  <si>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</si>
  <si>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</si>
  <si>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</si>
  <si>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</si>
  <si>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</si>
  <si>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</si>
  <si>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</si>
  <si>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</si>
  <si>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</si>
  <si>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</si>
  <si>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</si>
  <si>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</si>
  <si>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</si>
  <si>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</si>
  <si>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</si>
  <si>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</si>
  <si>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</si>
  <si>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</si>
  <si>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</si>
  <si>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</si>
  <si>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</si>
  <si>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</si>
  <si>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</si>
  <si>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</si>
  <si>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</si>
  <si>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</si>
  <si>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</si>
  <si>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</si>
  <si>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</si>
  <si>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</si>
  <si>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</si>
  <si>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</si>
  <si>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</si>
  <si>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</si>
  <si>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</si>
  <si>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</si>
  <si>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</si>
  <si>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</si>
  <si>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</si>
  <si>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</si>
  <si>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</si>
  <si>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</si>
  <si>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</si>
  <si>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</si>
  <si>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</si>
  <si>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</si>
  <si>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</si>
  <si>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</si>
  <si>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</si>
  <si>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</si>
  <si>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</si>
  <si>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</si>
  <si>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</si>
  <si>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</si>
  <si>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</si>
  <si>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</si>
  <si>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</si>
  <si>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</si>
  <si>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</si>
  <si>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</si>
  <si>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</si>
  <si>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</si>
  <si>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</si>
  <si>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</si>
  <si>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</si>
  <si>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</si>
  <si>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</si>
  <si>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</si>
  <si>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</si>
  <si>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</si>
  <si>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</si>
  <si>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</si>
  <si>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</si>
  <si>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</si>
  <si>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</si>
  <si>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</si>
  <si>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</si>
  <si>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</si>
  <si>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</si>
  <si>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</si>
  <si>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</si>
  <si>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</si>
  <si>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</si>
  <si>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</si>
  <si>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</si>
  <si>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</si>
  <si>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</si>
  <si>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</si>
  <si>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</si>
  <si>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</si>
  <si>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</si>
  <si>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</si>
  <si>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</si>
  <si>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</si>
  <si>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</si>
  <si>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</si>
  <si>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</si>
  <si>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</si>
  <si>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</si>
  <si>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</si>
  <si>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</si>
  <si>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</si>
  <si>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</si>
  <si>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</si>
  <si>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</si>
  <si>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</si>
  <si>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</si>
  <si>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</si>
  <si>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</si>
  <si>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</si>
  <si>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</si>
  <si>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</si>
  <si>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</si>
  <si>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</si>
  <si>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</si>
  <si>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</si>
  <si>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</si>
  <si>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</si>
  <si>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</si>
  <si>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</si>
  <si>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</si>
  <si>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</si>
  <si>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</si>
  <si>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</si>
  <si>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</si>
  <si>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</si>
  <si>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</si>
  <si>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</si>
  <si>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</si>
  <si>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</si>
  <si>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</si>
  <si>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</si>
  <si>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</si>
  <si>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</si>
  <si>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</si>
  <si>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</si>
  <si>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</si>
  <si>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</si>
  <si>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</si>
  <si>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</si>
  <si>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</si>
  <si>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</si>
  <si>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</si>
  <si>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</si>
  <si>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</si>
  <si>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</si>
  <si>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</si>
  <si>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</si>
  <si>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</si>
  <si>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</si>
  <si>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</si>
  <si>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</si>
  <si>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</si>
  <si>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</si>
  <si>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</si>
  <si>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</si>
  <si>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</si>
  <si>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</si>
  <si>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</si>
  <si>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</si>
  <si>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</si>
  <si>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</si>
  <si>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</si>
  <si>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</si>
  <si>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</si>
  <si>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</si>
  <si>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</si>
  <si>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</si>
  <si>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</si>
  <si>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</si>
  <si>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</si>
  <si>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</si>
  <si>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</si>
  <si>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</si>
  <si>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</si>
  <si>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</si>
  <si>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</si>
  <si>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</si>
  <si>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</si>
  <si>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</si>
  <si>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</si>
  <si>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</si>
  <si>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</si>
  <si>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</si>
  <si>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</si>
  <si>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</si>
  <si>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</si>
  <si>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</si>
  <si>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</si>
  <si>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</si>
  <si>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</si>
  <si>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</si>
  <si>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</si>
  <si>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</si>
  <si>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</si>
  <si>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</si>
  <si>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</si>
  <si>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</si>
  <si>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</si>
  <si>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</si>
  <si>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</si>
  <si>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</si>
  <si>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</si>
  <si>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</si>
  <si>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</si>
  <si>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</si>
  <si>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</si>
  <si>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</si>
  <si>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</si>
  <si>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</si>
  <si>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</si>
  <si>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</si>
  <si>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</si>
  <si>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</si>
  <si>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</si>
  <si>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</si>
  <si>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</si>
  <si>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</si>
  <si>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</si>
  <si>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</si>
  <si>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</si>
  <si>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</si>
  <si>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</si>
  <si>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</si>
  <si>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</si>
  <si>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</si>
  <si>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</si>
  <si>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</si>
  <si>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</si>
  <si>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</si>
  <si>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</si>
  <si>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</si>
  <si>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</si>
  <si>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</si>
  <si>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</si>
  <si>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</si>
  <si>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</si>
  <si>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</si>
  <si>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</si>
  <si>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</si>
  <si>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</si>
  <si>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</si>
  <si>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</si>
  <si>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</si>
  <si>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</si>
  <si>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</si>
  <si>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</si>
  <si>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</si>
  <si>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</si>
  <si>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</si>
  <si>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</si>
  <si>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</si>
  <si>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</si>
  <si>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</si>
  <si>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</si>
  <si>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</si>
  <si>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</si>
  <si>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</si>
  <si>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</si>
  <si>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</si>
  <si>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</si>
  <si>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</si>
  <si>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</si>
  <si>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</si>
  <si>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</si>
  <si>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</si>
  <si>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</si>
  <si>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</si>
  <si>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</si>
  <si>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</si>
  <si>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</si>
  <si>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</si>
  <si>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</si>
  <si>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</si>
  <si>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</si>
  <si>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</si>
  <si>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</si>
  <si>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</si>
  <si>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</si>
  <si>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</si>
  <si>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</si>
  <si>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</si>
  <si>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</si>
  <si>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</si>
  <si>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</si>
  <si>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</si>
  <si>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</si>
  <si>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</si>
  <si>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</si>
  <si>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</si>
  <si>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</si>
  <si>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</si>
  <si>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</si>
  <si>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</si>
  <si>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</si>
  <si>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</si>
  <si>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</si>
  <si>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</si>
  <si>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</si>
  <si>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</si>
  <si>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</si>
  <si>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</si>
  <si>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</si>
  <si>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</si>
  <si>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</si>
  <si>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</si>
  <si>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</si>
  <si>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</si>
  <si>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</si>
  <si>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</si>
  <si>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</si>
  <si>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</si>
  <si>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</si>
  <si>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</si>
  <si>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</si>
  <si>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</si>
  <si>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</si>
  <si>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</si>
  <si>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</si>
  <si>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</si>
  <si>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</si>
  <si>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</si>
  <si>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</si>
  <si>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</si>
  <si>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</si>
  <si>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</si>
  <si>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</si>
  <si>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</si>
  <si>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</si>
  <si>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</si>
  <si>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</si>
  <si>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</si>
  <si>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</si>
  <si>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</si>
  <si>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</si>
  <si>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</si>
  <si>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</si>
  <si>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</si>
  <si>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</si>
  <si>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</si>
  <si>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</si>
  <si>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</si>
  <si>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</si>
  <si>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</si>
  <si>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</si>
  <si>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</si>
  <si>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</si>
  <si>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</si>
  <si>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</si>
  <si>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</si>
  <si>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</si>
  <si>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</si>
  <si>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</si>
  <si>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</si>
  <si>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</si>
  <si>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</si>
  <si>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</si>
  <si>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</si>
  <si>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</si>
  <si>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</si>
  <si>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</si>
  <si>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</si>
  <si>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</si>
  <si>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</si>
  <si>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</si>
  <si>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</si>
  <si>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</si>
  <si>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</si>
  <si>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</si>
  <si>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</si>
  <si>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</si>
  <si>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</si>
  <si>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</si>
  <si>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</si>
  <si>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</si>
  <si>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</si>
  <si>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</si>
  <si>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</si>
  <si>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</si>
  <si>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</si>
  <si>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</si>
  <si>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</si>
  <si>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</si>
  <si>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</si>
  <si>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</si>
  <si>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</si>
  <si>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</si>
  <si>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</si>
  <si>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</si>
  <si>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</si>
  <si>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</si>
  <si>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</si>
  <si>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</si>
  <si>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</si>
  <si>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</si>
  <si>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</si>
  <si>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</si>
  <si>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</si>
  <si>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</si>
  <si>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</si>
  <si>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</si>
  <si>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</si>
  <si>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</si>
  <si>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</si>
  <si>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</si>
  <si>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</si>
  <si>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</si>
  <si>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</si>
  <si>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</si>
  <si>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</si>
  <si>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</si>
  <si>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</si>
  <si>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</si>
  <si>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</si>
  <si>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</si>
  <si>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</si>
  <si>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</si>
  <si>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</si>
  <si>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</si>
  <si>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</si>
  <si>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</si>
  <si>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</si>
  <si>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</si>
  <si>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</si>
  <si>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</si>
  <si>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</si>
  <si>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</si>
  <si>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</si>
  <si>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</si>
  <si>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</si>
  <si>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</si>
  <si>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</si>
  <si>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</si>
  <si>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</si>
  <si>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</si>
  <si>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</si>
  <si>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</si>
  <si>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</si>
  <si>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</si>
  <si>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</si>
  <si>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</si>
  <si>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</si>
  <si>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</si>
  <si>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</si>
  <si>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</si>
  <si>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</si>
  <si>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</si>
  <si>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</si>
  <si>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</si>
  <si>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</si>
  <si>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</si>
  <si>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</si>
  <si>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</si>
  <si>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</si>
  <si>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</si>
  <si>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</si>
  <si>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</si>
  <si>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</si>
  <si>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</si>
  <si>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</si>
  <si>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</si>
  <si>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</si>
  <si>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</si>
  <si>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</si>
  <si>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</si>
  <si>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</si>
  <si>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</si>
  <si>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</si>
  <si>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</si>
  <si>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</si>
  <si>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</si>
  <si>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</si>
  <si>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</si>
  <si>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</si>
  <si>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</si>
  <si>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</si>
  <si>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</si>
  <si>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</si>
  <si>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</si>
  <si>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</si>
  <si>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</si>
  <si>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</si>
  <si>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</si>
  <si>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</si>
  <si>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</si>
  <si>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</si>
  <si>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</si>
  <si>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</si>
  <si>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</si>
  <si>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</si>
  <si>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</si>
  <si>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</si>
  <si>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</si>
  <si>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</si>
  <si>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</si>
  <si>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</si>
  <si>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</si>
  <si>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</si>
  <si>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</si>
  <si>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</si>
  <si>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</si>
  <si>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</si>
  <si>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</si>
  <si>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</si>
  <si>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</si>
  <si>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</si>
  <si>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</si>
  <si>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</si>
  <si>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</si>
  <si>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</si>
  <si>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</si>
  <si>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</si>
  <si>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</si>
  <si>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</si>
  <si>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</si>
  <si>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</si>
  <si>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</si>
  <si>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</si>
  <si>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</si>
  <si>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</si>
  <si>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</si>
  <si>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</si>
  <si>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</si>
  <si>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</si>
  <si>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</si>
  <si>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</si>
  <si>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</si>
  <si>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</si>
  <si>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</si>
  <si>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</si>
  <si>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</si>
  <si>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</si>
  <si>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</si>
  <si>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</si>
  <si>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</si>
  <si>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</si>
  <si>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</si>
  <si>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</si>
  <si>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</si>
  <si>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</si>
  <si>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</si>
  <si>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</si>
  <si>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</si>
  <si>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</si>
  <si>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</si>
  <si>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</si>
  <si>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</si>
  <si>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</si>
  <si>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</si>
  <si>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</si>
  <si>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</si>
  <si>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</si>
  <si>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</si>
  <si>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</si>
  <si>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</si>
  <si>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</si>
  <si>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</si>
  <si>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</si>
  <si>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</si>
  <si>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</si>
  <si>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</si>
  <si>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</si>
  <si>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</si>
  <si>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</si>
  <si>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</si>
  <si>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</si>
  <si>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</si>
  <si>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</si>
  <si>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</si>
  <si>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</si>
  <si>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</si>
  <si>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</si>
  <si>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</si>
  <si>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</si>
  <si>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</si>
  <si>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</si>
  <si>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</si>
  <si>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</si>
  <si>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</si>
  <si>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</si>
  <si>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</si>
  <si>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</si>
  <si>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</si>
  <si>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</si>
  <si>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</si>
  <si>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</si>
  <si>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</si>
  <si>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</si>
  <si>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</si>
  <si>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</si>
  <si>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</si>
  <si>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</si>
  <si>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</si>
  <si>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</si>
  <si>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</si>
  <si>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</si>
  <si>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</si>
  <si>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</si>
  <si>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</si>
  <si>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</si>
  <si>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</si>
  <si>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</si>
  <si>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</si>
  <si>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</si>
  <si>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</si>
  <si>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</si>
  <si>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</si>
  <si>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</si>
  <si>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</si>
  <si>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</si>
  <si>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</si>
  <si>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</si>
  <si>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</si>
  <si>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</si>
  <si>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</si>
  <si>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</si>
  <si>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</si>
  <si>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</si>
  <si>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</si>
  <si>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</si>
  <si>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</si>
  <si>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</si>
  <si>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</si>
  <si>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</si>
  <si>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</si>
  <si>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</si>
  <si>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</si>
  <si>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</si>
  <si>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</si>
  <si>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</si>
  <si>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</si>
  <si>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</si>
  <si>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</si>
  <si>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</si>
  <si>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</si>
  <si>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</si>
  <si>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</si>
  <si>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</si>
  <si>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</si>
  <si>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</si>
  <si>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</si>
  <si>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</si>
  <si>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</si>
  <si>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</si>
  <si>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</si>
  <si>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</si>
  <si>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</si>
  <si>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</si>
  <si>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</si>
  <si>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</si>
  <si>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</si>
  <si>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</si>
  <si>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</si>
  <si>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</si>
  <si>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</si>
  <si>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</si>
  <si>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</si>
  <si>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</si>
  <si>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</si>
  <si>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</si>
  <si>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</si>
  <si>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</si>
  <si>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</si>
  <si>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</si>
  <si>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</si>
  <si>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</si>
  <si>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</si>
  <si>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</si>
  <si>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</si>
  <si>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</si>
  <si>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</si>
  <si>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</si>
  <si>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</si>
  <si>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</si>
  <si>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</si>
  <si>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</si>
  <si>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</si>
  <si>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</si>
  <si>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</si>
  <si>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</si>
  <si>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</si>
  <si>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</si>
  <si>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</si>
  <si>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</si>
  <si>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</si>
  <si>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</si>
  <si>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</si>
  <si>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</si>
  <si>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</si>
  <si>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</si>
  <si>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</si>
  <si>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</si>
  <si>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</si>
  <si>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</si>
  <si>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</si>
  <si>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</si>
  <si>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</si>
  <si>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</si>
  <si>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</si>
  <si>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</si>
  <si>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</si>
  <si>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</si>
  <si>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</si>
  <si>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</si>
  <si>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</si>
  <si>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</si>
  <si>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</si>
  <si>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</si>
  <si>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</si>
  <si>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</si>
  <si>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</si>
  <si>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</si>
  <si>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</si>
  <si>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</si>
  <si>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</si>
  <si>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</si>
  <si>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</si>
  <si>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</si>
  <si>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</si>
  <si>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</si>
  <si>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</si>
  <si>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</si>
  <si>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</si>
  <si>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</si>
  <si>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</si>
  <si>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</si>
  <si>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</si>
  <si>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</si>
  <si>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</si>
  <si>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</si>
  <si>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</si>
  <si>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</si>
  <si>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</si>
  <si>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</si>
  <si>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</si>
  <si>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</si>
  <si>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</si>
  <si>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</si>
  <si>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</si>
  <si>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</si>
  <si>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</si>
  <si>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</si>
  <si>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</si>
  <si>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</si>
  <si>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</si>
  <si>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</si>
  <si>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</si>
  <si>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</si>
  <si>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</si>
  <si>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</si>
  <si>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</si>
  <si>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</si>
  <si>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</si>
  <si>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</si>
  <si>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</si>
  <si>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</si>
  <si>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</si>
  <si>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</si>
  <si>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</si>
  <si>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</si>
  <si>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</si>
  <si>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</si>
  <si>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</si>
  <si>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</si>
  <si>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</si>
  <si>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</si>
  <si>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</si>
  <si>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</si>
  <si>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</si>
  <si>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</si>
  <si>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</si>
  <si>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</si>
  <si>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</si>
  <si>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</si>
  <si>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</si>
  <si>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</si>
  <si>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</si>
  <si>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</si>
  <si>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</si>
  <si>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</si>
  <si>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</si>
  <si>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</si>
  <si>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</si>
  <si>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</si>
  <si>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</si>
  <si>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</si>
  <si>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</si>
  <si>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</si>
  <si>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</si>
  <si>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</si>
  <si>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</si>
  <si>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</si>
  <si>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</si>
  <si>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</si>
  <si>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</si>
  <si>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</si>
  <si>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</si>
  <si>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</si>
  <si>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</si>
  <si>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</si>
  <si>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</si>
  <si>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</si>
  <si>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</si>
  <si>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</si>
  <si>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</si>
  <si>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</si>
  <si>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</si>
  <si>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</si>
  <si>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</si>
  <si>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</si>
  <si>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</si>
  <si>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</si>
  <si>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</si>
  <si>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</si>
  <si>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</si>
  <si>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</si>
  <si>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</si>
  <si>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</si>
  <si>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</si>
  <si>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</si>
  <si>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</si>
  <si>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</si>
  <si>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</si>
  <si>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</si>
  <si>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</si>
  <si>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</si>
  <si>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</si>
  <si>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</si>
  <si>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</si>
  <si>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</si>
  <si>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</si>
  <si>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</si>
  <si>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</si>
  <si>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</si>
  <si>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</si>
  <si>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</si>
  <si>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</si>
  <si>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</si>
  <si>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</si>
  <si>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</si>
  <si>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</si>
  <si>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</si>
  <si>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</si>
  <si>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</si>
  <si>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</si>
  <si>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</si>
  <si>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</si>
  <si>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</si>
  <si>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</si>
  <si>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</si>
  <si>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</si>
  <si>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</si>
  <si>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</si>
  <si>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</si>
  <si>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</si>
  <si>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</si>
  <si>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</si>
  <si>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</si>
  <si>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</si>
  <si>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</si>
  <si>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</si>
  <si>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</si>
  <si>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</si>
  <si>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</si>
  <si>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</si>
  <si>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</si>
  <si>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</si>
  <si>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</si>
  <si>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</si>
  <si>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</si>
  <si>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</si>
  <si>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</si>
  <si>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</si>
  <si>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</si>
  <si>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</si>
  <si>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</si>
  <si>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</si>
  <si>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</si>
  <si>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</si>
  <si>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</si>
  <si>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</si>
  <si>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</si>
  <si>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</si>
  <si>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</si>
  <si>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</si>
  <si>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</si>
  <si>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</si>
  <si>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</si>
  <si>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</si>
  <si>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</si>
  <si>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</si>
  <si>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</si>
  <si>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</si>
  <si>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</si>
  <si>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</si>
  <si>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</si>
  <si>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</si>
  <si>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</si>
  <si>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</si>
  <si>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</si>
  <si>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</si>
  <si>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</si>
  <si>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</si>
  <si>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</si>
  <si>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</si>
  <si>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</si>
  <si>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</si>
  <si>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</si>
  <si>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</si>
  <si>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</si>
  <si>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</si>
  <si>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</si>
  <si>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</si>
  <si>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</si>
  <si>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</si>
  <si>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</si>
  <si>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</si>
  <si>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</si>
  <si>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</si>
  <si>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</si>
  <si>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</si>
  <si>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</si>
  <si>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</si>
  <si>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</si>
  <si>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</si>
  <si>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</si>
  <si>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</si>
  <si>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</si>
  <si>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</si>
  <si>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</si>
  <si>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</si>
  <si>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</si>
  <si>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</si>
  <si>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</si>
  <si>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</si>
  <si>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</si>
  <si>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</si>
  <si>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</si>
  <si>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</si>
  <si>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</si>
  <si>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</si>
  <si>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</si>
  <si>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</si>
  <si>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</si>
  <si>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</si>
  <si>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</si>
  <si>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</si>
  <si>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</si>
  <si>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</si>
  <si>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</si>
  <si>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</si>
  <si>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</si>
  <si>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</si>
  <si>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</si>
  <si>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</si>
  <si>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</si>
  <si>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</si>
  <si>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</si>
  <si>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</si>
  <si>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</si>
  <si>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</si>
  <si>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</si>
  <si>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</si>
  <si>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</si>
  <si>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</si>
  <si>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</si>
  <si>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</si>
  <si>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</si>
  <si>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</si>
  <si>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</si>
  <si>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</si>
  <si>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</si>
  <si>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</si>
  <si>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</si>
  <si>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</si>
  <si>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</si>
  <si>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</si>
  <si>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</si>
  <si>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</si>
  <si>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</si>
  <si>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</si>
  <si>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</si>
  <si>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</si>
  <si>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</si>
  <si>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</si>
  <si>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</si>
  <si>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</si>
  <si>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</si>
  <si>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</si>
  <si>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</si>
  <si>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</si>
  <si>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</si>
  <si>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</si>
  <si>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</si>
  <si>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</si>
  <si>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</si>
  <si>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</si>
  <si>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</si>
  <si>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</si>
  <si>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</si>
  <si>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</si>
  <si>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</si>
  <si>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</si>
  <si>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</si>
  <si>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</si>
  <si>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</si>
  <si>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</si>
  <si>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</si>
  <si>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</si>
  <si>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</si>
  <si>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</si>
  <si>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</si>
  <si>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</si>
  <si>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</si>
  <si>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</si>
  <si>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</si>
  <si>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</si>
  <si>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</si>
  <si>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</si>
  <si>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</si>
  <si>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</si>
  <si>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</si>
  <si>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</si>
  <si>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</si>
  <si>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</si>
  <si>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</si>
  <si>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</si>
  <si>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</si>
  <si>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</si>
  <si>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</si>
  <si>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</si>
  <si>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</si>
  <si>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</si>
  <si>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</si>
  <si>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</si>
  <si>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</si>
  <si>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</si>
  <si>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</si>
  <si>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</si>
  <si>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</si>
  <si>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</si>
  <si>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</si>
  <si>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</si>
  <si>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</si>
  <si>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</si>
  <si>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</si>
  <si>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</si>
  <si>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</si>
  <si>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</si>
  <si>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</si>
  <si>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</si>
  <si>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</si>
  <si>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</si>
  <si>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</si>
  <si>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</si>
  <si>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</si>
  <si>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</si>
  <si>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</si>
  <si>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</si>
  <si>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</si>
  <si>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</si>
  <si>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</si>
  <si>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</si>
  <si>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</si>
  <si>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</si>
  <si>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</si>
  <si>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</si>
  <si>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</si>
  <si>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</si>
  <si>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</si>
  <si>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</si>
  <si>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</si>
  <si>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</si>
  <si>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</si>
  <si>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</si>
  <si>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</si>
  <si>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</si>
  <si>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</si>
  <si>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</si>
  <si>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</si>
  <si>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</si>
  <si>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</si>
  <si>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</si>
  <si>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</si>
  <si>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</si>
  <si>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</si>
  <si>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</si>
  <si>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</si>
  <si>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</si>
  <si>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</si>
  <si>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</si>
  <si>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</si>
  <si>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</si>
  <si>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</si>
  <si>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</si>
  <si>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</si>
  <si>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</si>
  <si>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</si>
  <si>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</si>
  <si>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</si>
  <si>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</si>
  <si>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</si>
  <si>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</si>
  <si>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</si>
  <si>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</si>
  <si>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</si>
  <si>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</si>
  <si>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</si>
  <si>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</si>
  <si>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</si>
  <si>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</si>
  <si>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</si>
  <si>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</si>
  <si>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</si>
  <si>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</si>
  <si>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</si>
  <si>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</si>
  <si>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</si>
  <si>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</si>
  <si>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</si>
  <si>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</si>
  <si>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</si>
  <si>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</si>
  <si>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</si>
  <si>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</si>
  <si>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</si>
  <si>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</si>
  <si>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</si>
  <si>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</si>
  <si>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</si>
  <si>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</si>
  <si>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</si>
  <si>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</si>
  <si>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</si>
  <si>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</si>
  <si>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</si>
  <si>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</si>
  <si>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</si>
  <si>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</si>
  <si>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</si>
  <si>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</si>
  <si>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</si>
  <si>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</si>
  <si>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</si>
  <si>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</si>
  <si>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</si>
  <si>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</si>
  <si>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</si>
  <si>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</si>
  <si>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</si>
  <si>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</si>
  <si>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</si>
  <si>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</si>
  <si>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</si>
  <si>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</si>
  <si>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</si>
  <si>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</si>
  <si>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</si>
  <si>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</si>
  <si>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</si>
  <si>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</si>
  <si>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</si>
  <si>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</si>
  <si>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</si>
  <si>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</si>
  <si>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</si>
  <si>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</si>
  <si>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</si>
  <si>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</si>
  <si>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</si>
  <si>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</si>
  <si>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</si>
  <si>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</si>
  <si>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</si>
  <si>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</si>
  <si>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</si>
  <si>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</si>
  <si>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</si>
  <si>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</si>
  <si>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</si>
  <si>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</si>
  <si>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</si>
  <si>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</si>
  <si>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</si>
  <si>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</si>
  <si>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</si>
  <si>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</si>
  <si>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</si>
  <si>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</si>
  <si>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</si>
  <si>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</si>
  <si>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</si>
  <si>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</si>
  <si>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</si>
  <si>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</si>
  <si>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</si>
  <si>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</si>
  <si>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</si>
  <si>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</si>
  <si>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</si>
  <si>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</si>
  <si>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</si>
  <si>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</si>
  <si>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</si>
  <si>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</si>
  <si>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</si>
  <si>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</si>
  <si>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</si>
  <si>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</si>
  <si>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</si>
  <si>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</si>
  <si>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</si>
  <si>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</si>
  <si>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</si>
  <si>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</si>
  <si>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</si>
  <si>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</si>
  <si>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</si>
  <si>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</si>
  <si>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</si>
  <si>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</si>
  <si>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</si>
  <si>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</si>
  <si>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</si>
  <si>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</si>
  <si>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</si>
  <si>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</si>
  <si>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</si>
  <si>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</si>
  <si>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</si>
  <si>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</si>
  <si>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</si>
  <si>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</si>
  <si>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</si>
  <si>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</si>
  <si>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</si>
  <si>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</si>
  <si>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</si>
  <si>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</si>
  <si>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</si>
  <si>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</si>
  <si>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</si>
  <si>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</si>
  <si>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</si>
  <si>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</si>
  <si>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</si>
  <si>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</si>
  <si>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</si>
  <si>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</si>
  <si>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</si>
  <si>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</si>
  <si>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</si>
  <si>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</si>
  <si>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</si>
  <si>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</si>
  <si>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</si>
  <si>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</si>
  <si>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</si>
  <si>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</si>
  <si>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</si>
  <si>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</si>
  <si>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</si>
  <si>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</si>
  <si>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</si>
  <si>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</si>
  <si>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</si>
  <si>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</si>
  <si>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</si>
  <si>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</si>
  <si>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</si>
  <si>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</si>
  <si>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</si>
  <si>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</si>
  <si>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</si>
  <si>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</si>
  <si>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</si>
  <si>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</si>
  <si>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</si>
  <si>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</si>
  <si>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</si>
  <si>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</si>
  <si>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</si>
  <si>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</si>
  <si>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</si>
  <si>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</si>
  <si>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</si>
  <si>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</si>
  <si>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</si>
  <si>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</si>
  <si>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</si>
  <si>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</si>
  <si>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</si>
  <si>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</si>
  <si>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</si>
  <si>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</si>
  <si>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</si>
  <si>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</si>
  <si>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</si>
  <si>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</si>
  <si>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</si>
  <si>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</si>
  <si>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</si>
  <si>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</si>
  <si>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</si>
  <si>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</si>
  <si>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</si>
  <si>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</si>
  <si>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</si>
  <si>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</si>
  <si>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</si>
  <si>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</si>
  <si>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</si>
  <si>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</si>
  <si>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</si>
  <si>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</si>
  <si>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</si>
  <si>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</si>
  <si>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</si>
  <si>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</si>
  <si>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</si>
  <si>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</si>
  <si>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</si>
  <si>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</si>
  <si>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</si>
  <si>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</si>
  <si>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</si>
  <si>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</si>
  <si>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</si>
  <si>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</si>
  <si>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</si>
  <si>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</si>
  <si>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</si>
  <si>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</si>
  <si>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</si>
  <si>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</si>
  <si>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</si>
  <si>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</si>
  <si>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</si>
  <si>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</si>
  <si>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</si>
  <si>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</si>
  <si>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</si>
  <si>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</si>
  <si>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</si>
  <si>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</si>
  <si>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</si>
  <si>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</si>
  <si>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</si>
  <si>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</si>
  <si>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</si>
  <si>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</si>
  <si>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</si>
  <si>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</si>
  <si>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</si>
  <si>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</si>
  <si>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</si>
  <si>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</si>
  <si>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</si>
  <si>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</si>
  <si>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</si>
  <si>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</si>
  <si>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</si>
  <si>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</si>
  <si>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</si>
  <si>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</si>
  <si>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</si>
  <si>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</si>
  <si>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</si>
  <si>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</si>
  <si>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</si>
  <si>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</si>
  <si>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</si>
  <si>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</si>
  <si>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</si>
  <si>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</si>
  <si>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</si>
  <si>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</si>
  <si>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</si>
  <si>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</si>
  <si>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</si>
  <si>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</si>
  <si>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</si>
  <si>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</si>
  <si>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</si>
  <si>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</si>
  <si>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</si>
  <si>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</si>
  <si>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</si>
  <si>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</si>
  <si>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</si>
  <si>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</si>
  <si>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</si>
  <si>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</si>
  <si>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</si>
  <si>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</si>
  <si>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</si>
  <si>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</si>
  <si>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</si>
  <si>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</si>
  <si>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</si>
  <si>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</si>
  <si>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</si>
  <si>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</si>
  <si>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</si>
  <si>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</si>
  <si>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</si>
  <si>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</si>
  <si>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</si>
  <si>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</si>
  <si>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</si>
  <si>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</si>
  <si>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</si>
  <si>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</si>
  <si>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</si>
  <si>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</si>
  <si>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</si>
  <si>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</si>
  <si>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</si>
  <si>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</si>
  <si>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</si>
  <si>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</si>
  <si>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</si>
  <si>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</si>
  <si>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</si>
  <si>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</si>
  <si>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</si>
  <si>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</si>
  <si>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</si>
  <si>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</si>
  <si>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</si>
  <si>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</si>
  <si>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</si>
  <si>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</si>
  <si>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</si>
  <si>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</si>
  <si>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</si>
  <si>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</si>
  <si>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</si>
  <si>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</si>
  <si>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</si>
  <si>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</si>
  <si>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</si>
  <si>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</si>
  <si>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</si>
  <si>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</si>
  <si>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</si>
  <si>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</si>
  <si>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</si>
  <si>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</si>
  <si>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</si>
  <si>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</si>
  <si>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</si>
  <si>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</si>
  <si>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</si>
  <si>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</si>
  <si>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</si>
  <si>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</si>
  <si>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</si>
  <si>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</si>
  <si>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</si>
  <si>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</si>
  <si>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</si>
  <si>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</si>
  <si>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</si>
  <si>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</si>
  <si>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</si>
  <si>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</si>
  <si>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</si>
  <si>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</si>
  <si>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</si>
  <si>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</si>
  <si>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</si>
  <si>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</si>
  <si>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</si>
  <si>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</si>
  <si>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</si>
  <si>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</si>
  <si>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</si>
  <si>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</si>
  <si>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</si>
  <si>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</si>
  <si>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</si>
  <si>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</si>
  <si>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</si>
  <si>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</si>
  <si>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</si>
  <si>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</si>
  <si>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</si>
  <si>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</si>
  <si>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</si>
  <si>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</si>
  <si>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</si>
  <si>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</si>
  <si>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</si>
  <si>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</si>
  <si>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</si>
  <si>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</si>
  <si>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</si>
  <si>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</si>
  <si>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</si>
  <si>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</si>
  <si>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</si>
  <si>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</si>
  <si>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</si>
  <si>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</si>
  <si>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</si>
  <si>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</si>
  <si>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</si>
  <si>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</si>
  <si>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</si>
  <si>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</si>
  <si>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</si>
  <si>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</si>
  <si>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</si>
  <si>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</si>
  <si>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</si>
  <si>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</si>
  <si>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</si>
  <si>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</si>
  <si>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</si>
  <si>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</si>
  <si>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</si>
  <si>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</si>
  <si>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</si>
  <si>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</si>
  <si>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</si>
  <si>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</si>
  <si>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</si>
  <si>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</si>
  <si>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</si>
  <si>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</si>
  <si>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</si>
  <si>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</si>
  <si>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</si>
  <si>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</si>
  <si>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</si>
  <si>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</si>
  <si>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</si>
  <si>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</si>
  <si>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</si>
  <si>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</si>
  <si>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</si>
  <si>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</si>
  <si>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</si>
  <si>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</si>
  <si>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</si>
  <si>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</si>
  <si>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</si>
  <si>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</si>
  <si>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</si>
  <si>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</si>
  <si>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</si>
  <si>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</si>
  <si>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</si>
  <si>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</si>
  <si>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</si>
  <si>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</si>
  <si>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</si>
  <si>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</si>
  <si>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</si>
  <si>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</si>
  <si>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</si>
  <si>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</si>
  <si>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</si>
  <si>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</si>
  <si>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</si>
  <si>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</si>
  <si>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</si>
  <si>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</si>
  <si>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</si>
  <si>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</si>
  <si>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</si>
  <si>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</si>
  <si>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</si>
  <si>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</si>
  <si>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</si>
  <si>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</si>
  <si>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</si>
  <si>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</si>
  <si>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</si>
  <si>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</si>
  <si>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</si>
  <si>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</si>
  <si>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</si>
  <si>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</si>
  <si>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</si>
  <si>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</si>
  <si>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</si>
  <si>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</si>
  <si>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</si>
  <si>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</si>
  <si>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</si>
  <si>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</si>
  <si>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</si>
  <si>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</si>
  <si>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</si>
  <si>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</si>
  <si>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</si>
  <si>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</si>
  <si>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</si>
  <si>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</si>
  <si>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</si>
  <si>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</si>
  <si>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</si>
  <si>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</si>
  <si>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</si>
  <si>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</si>
  <si>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</si>
  <si>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</si>
  <si>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</si>
  <si>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</si>
  <si>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</si>
  <si>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</si>
  <si>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</si>
  <si>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</si>
  <si>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</si>
  <si>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</si>
  <si>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</si>
  <si>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</si>
  <si>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</si>
  <si>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</si>
  <si>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</si>
  <si>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</si>
  <si>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</si>
  <si>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</si>
  <si>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</si>
  <si>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</si>
  <si>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</si>
  <si>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</si>
  <si>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</si>
  <si>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</si>
  <si>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</si>
  <si>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</si>
  <si>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</si>
  <si>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</si>
  <si>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</si>
  <si>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</si>
  <si>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</si>
  <si>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</si>
  <si>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</si>
  <si>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</si>
  <si>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</si>
  <si>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</si>
  <si>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</si>
  <si>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</si>
  <si>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</si>
  <si>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</si>
  <si>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</si>
  <si>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</si>
  <si>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</si>
  <si>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</si>
  <si>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</si>
  <si>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</si>
  <si>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</si>
  <si>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</si>
  <si>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</si>
  <si>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</si>
  <si>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</si>
  <si>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</si>
  <si>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</si>
  <si>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</si>
  <si>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</si>
  <si>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</si>
  <si>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</si>
  <si>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</si>
  <si>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</si>
  <si>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</si>
  <si>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</si>
  <si>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</si>
  <si>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</si>
  <si>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</si>
  <si>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</si>
  <si>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</si>
  <si>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</si>
  <si>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</si>
  <si>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</si>
  <si>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</si>
  <si>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</si>
  <si>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</si>
  <si>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</si>
  <si>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</si>
  <si>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</si>
  <si>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</si>
  <si>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</si>
  <si>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</si>
  <si>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</si>
  <si>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</si>
  <si>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</si>
  <si>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</si>
  <si>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</si>
  <si>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</si>
  <si>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</si>
  <si>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</si>
  <si>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</si>
  <si>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</si>
  <si>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</si>
  <si>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</si>
  <si>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</si>
  <si>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</si>
  <si>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</si>
  <si>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</si>
  <si>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</si>
  <si>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</si>
  <si>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</si>
  <si>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</si>
  <si>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</si>
  <si>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</si>
  <si>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</si>
  <si>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</si>
  <si>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</si>
  <si>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</si>
  <si>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</si>
  <si>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</si>
  <si>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</si>
  <si>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</si>
  <si>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</si>
  <si>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</si>
  <si>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</si>
  <si>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</si>
  <si>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</si>
  <si>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</si>
  <si>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</si>
  <si>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</si>
  <si>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</si>
  <si>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</si>
  <si>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</si>
  <si>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</si>
  <si>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</si>
  <si>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</si>
  <si>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</si>
  <si>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</si>
  <si>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</si>
  <si>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</si>
  <si>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</si>
  <si>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</si>
  <si>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</si>
  <si>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</si>
  <si>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</si>
  <si>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</si>
  <si>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</si>
  <si>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</si>
  <si>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</si>
  <si>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</si>
  <si>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</si>
  <si>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</si>
  <si>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</si>
  <si>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</si>
  <si>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</si>
  <si>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</si>
  <si>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</si>
  <si>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</si>
  <si>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</si>
  <si>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</si>
  <si>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</si>
  <si>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</si>
  <si>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</si>
  <si>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</si>
  <si>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</si>
  <si>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</si>
  <si>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</si>
  <si>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</si>
  <si>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</si>
  <si>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</si>
  <si>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</si>
  <si>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</si>
  <si>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</si>
  <si>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</si>
  <si>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</si>
  <si>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</si>
  <si>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</si>
  <si>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</si>
  <si>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</si>
  <si>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</si>
  <si>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</si>
  <si>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</si>
  <si>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</si>
  <si>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</si>
  <si>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</si>
  <si>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</si>
  <si>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</si>
  <si>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</si>
  <si>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</si>
  <si>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</si>
  <si>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</si>
  <si>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</si>
  <si>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</si>
  <si>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</si>
  <si>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</si>
  <si>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</si>
  <si>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</si>
  <si>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</si>
  <si>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</si>
  <si>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</si>
  <si>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</si>
  <si>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</si>
  <si>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</si>
  <si>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</si>
  <si>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</si>
  <si>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</si>
  <si>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</si>
  <si>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</si>
  <si>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</si>
  <si>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</si>
  <si>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</si>
  <si>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</si>
  <si>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</si>
  <si>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</si>
  <si>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</si>
  <si>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</si>
  <si>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</si>
  <si>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</si>
  <si>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</si>
  <si>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</si>
  <si>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</si>
  <si>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</si>
  <si>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</si>
  <si>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</si>
  <si>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</si>
  <si>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</si>
  <si>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</si>
  <si>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</si>
  <si>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</si>
  <si>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</si>
  <si>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</si>
  <si>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</si>
  <si>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</si>
  <si>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</si>
  <si>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</si>
  <si>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</si>
  <si>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</si>
  <si>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</si>
  <si>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</si>
  <si>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</si>
  <si>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</si>
  <si>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</si>
  <si>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</si>
  <si>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</si>
  <si>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</si>
  <si>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</si>
  <si>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</si>
  <si>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</si>
  <si>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</si>
  <si>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</si>
  <si>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</si>
  <si>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</si>
  <si>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</si>
  <si>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</si>
  <si>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</si>
  <si>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</si>
  <si>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</si>
  <si>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</si>
  <si>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</si>
  <si>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</si>
  <si>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</si>
  <si>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</si>
  <si>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</si>
  <si>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</si>
  <si>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</si>
  <si>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</si>
  <si>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</si>
  <si>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</si>
  <si>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</si>
  <si>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</si>
  <si>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</si>
  <si>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</si>
  <si>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</si>
  <si>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</si>
  <si>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</si>
  <si>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</si>
  <si>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</si>
  <si>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</si>
  <si>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</si>
  <si>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</si>
  <si>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</si>
  <si>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</si>
  <si>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</si>
  <si>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</si>
  <si>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</si>
  <si>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</si>
  <si>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</si>
  <si>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</si>
  <si>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</si>
  <si>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</si>
  <si>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</si>
  <si>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</si>
  <si>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</si>
  <si>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</si>
  <si>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</si>
  <si>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</si>
  <si>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</si>
  <si>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</si>
  <si>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</si>
  <si>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</si>
  <si>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</si>
  <si>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</si>
  <si>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</si>
  <si>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</si>
  <si>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</si>
  <si>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</si>
  <si>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</si>
  <si>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</si>
  <si>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</si>
  <si>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</si>
  <si>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</si>
  <si>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</si>
  <si>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</si>
  <si>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</si>
  <si>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</si>
  <si>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</si>
  <si>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</si>
  <si>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</si>
  <si>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</si>
  <si>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</si>
  <si>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</si>
  <si>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</si>
  <si>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</si>
  <si>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</si>
  <si>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</si>
  <si>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</si>
  <si>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</si>
  <si>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</si>
  <si>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</si>
  <si>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</si>
  <si>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</si>
  <si>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</si>
  <si>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</si>
  <si>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</si>
  <si>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</si>
  <si>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</si>
  <si>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</si>
  <si>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</si>
  <si>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</si>
  <si>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</si>
  <si>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</si>
  <si>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</si>
  <si>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</si>
  <si>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</si>
  <si>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</si>
  <si>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</si>
  <si>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</si>
  <si>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</si>
  <si>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</si>
  <si>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</si>
  <si>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</si>
  <si>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</si>
  <si>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</si>
  <si>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</si>
  <si>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</si>
  <si>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</si>
  <si>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</si>
  <si>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</si>
  <si>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</si>
  <si>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</si>
  <si>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</si>
  <si>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</si>
  <si>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</si>
  <si>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</si>
  <si>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</si>
  <si>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</si>
  <si>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</si>
  <si>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</si>
  <si>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</si>
  <si>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</si>
  <si>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</si>
  <si>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</si>
  <si>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</si>
  <si>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</si>
  <si>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</si>
  <si>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</si>
  <si>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</si>
  <si>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</si>
  <si>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</si>
  <si>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</si>
  <si>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</si>
  <si>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</si>
  <si>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</si>
  <si>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</si>
  <si>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</si>
  <si>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</si>
  <si>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</si>
  <si>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</si>
  <si>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</si>
  <si>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</si>
  <si>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</si>
  <si>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</si>
  <si>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</si>
  <si>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</si>
  <si>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</si>
  <si>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</si>
  <si>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</si>
  <si>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</si>
  <si>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</si>
  <si>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</si>
  <si>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</si>
  <si>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</si>
  <si>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</si>
  <si>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</si>
  <si>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</si>
  <si>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</si>
  <si>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</si>
  <si>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</si>
  <si>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</si>
  <si>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</si>
  <si>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</si>
  <si>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</si>
  <si>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</si>
  <si>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</si>
  <si>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</si>
  <si>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</si>
  <si>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</si>
  <si>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</si>
  <si>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</si>
  <si>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</si>
  <si>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</si>
  <si>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</si>
  <si>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</si>
  <si>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</si>
  <si>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</si>
  <si>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</si>
  <si>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</si>
  <si>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</si>
  <si>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</si>
  <si>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</si>
  <si>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</si>
  <si>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</si>
  <si>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</si>
  <si>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</si>
  <si>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</si>
  <si>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</si>
  <si>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</si>
  <si>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</si>
  <si>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</si>
  <si>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</si>
  <si>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</si>
  <si>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</si>
  <si>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</si>
  <si>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</si>
  <si>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</si>
  <si>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</si>
  <si>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</si>
  <si>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</si>
  <si>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</si>
  <si>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</si>
  <si>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</si>
  <si>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</si>
  <si>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</si>
  <si>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</si>
  <si>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</si>
  <si>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</si>
  <si>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</si>
  <si>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</si>
  <si>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</si>
  <si>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</si>
  <si>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</si>
  <si>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</si>
  <si>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</si>
  <si>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</si>
  <si>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</si>
  <si>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</si>
  <si>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</si>
  <si>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</si>
  <si>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</si>
  <si>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</si>
  <si>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</si>
  <si>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</si>
  <si>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</si>
  <si>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</si>
  <si>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</si>
  <si>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</si>
  <si>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</si>
  <si>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</si>
  <si>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</si>
  <si>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</si>
  <si>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</si>
  <si>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</si>
  <si>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</si>
  <si>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</si>
  <si>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</si>
  <si>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</si>
  <si>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</si>
  <si>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</si>
  <si>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</si>
  <si>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</si>
  <si>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</si>
  <si>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</si>
  <si>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</si>
  <si>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</si>
  <si>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</si>
  <si>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</si>
  <si>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</si>
  <si>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</si>
  <si>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</si>
  <si>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</si>
  <si>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</si>
  <si>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</si>
  <si>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</si>
  <si>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</si>
  <si>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</si>
  <si>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</si>
  <si>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</si>
  <si>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</si>
  <si>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</si>
  <si>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</si>
  <si>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</si>
  <si>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</si>
  <si>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</si>
  <si>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</si>
  <si>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</si>
  <si>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</si>
  <si>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</si>
  <si>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</si>
  <si>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</si>
  <si>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</si>
  <si>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</si>
  <si>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</si>
  <si>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</si>
  <si>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</si>
  <si>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</si>
  <si>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</si>
  <si>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</si>
  <si>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</si>
  <si>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</si>
  <si>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</si>
  <si>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</si>
  <si>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</si>
  <si>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</si>
  <si>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</si>
  <si>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</si>
  <si>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</si>
  <si>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</si>
  <si>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</si>
  <si>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</si>
  <si>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</si>
  <si>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</si>
  <si>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</si>
  <si>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</si>
  <si>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</si>
  <si>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</si>
  <si>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</si>
  <si>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</si>
  <si>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</si>
  <si>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</si>
  <si>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</si>
  <si>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</si>
  <si>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</si>
  <si>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</si>
  <si>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</si>
  <si>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</si>
  <si>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</si>
  <si>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</si>
  <si>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</si>
  <si>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</si>
  <si>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</si>
  <si>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</si>
  <si>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</si>
  <si>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</si>
  <si>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</si>
  <si>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</si>
  <si>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</si>
  <si>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</si>
  <si>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</si>
  <si>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</si>
  <si>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</si>
  <si>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</si>
  <si>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</si>
  <si>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</si>
  <si>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</si>
  <si>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</si>
  <si>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</si>
  <si>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</si>
  <si>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</si>
  <si>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</si>
  <si>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</si>
  <si>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</si>
  <si>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</si>
  <si>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</si>
  <si>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</si>
  <si>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</si>
  <si>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</si>
  <si>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</si>
  <si>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</si>
  <si>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</si>
  <si>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</si>
  <si>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</si>
  <si>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</si>
  <si>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</si>
  <si>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</si>
  <si>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</si>
  <si>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</si>
  <si>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</si>
  <si>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</si>
  <si>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</si>
  <si>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</si>
  <si>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</si>
  <si>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</si>
  <si>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</si>
  <si>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</si>
  <si>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</si>
  <si>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</si>
  <si>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</si>
  <si>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</si>
  <si>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</si>
  <si>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</si>
  <si>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</si>
  <si>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</si>
  <si>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</si>
  <si>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</si>
  <si>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</si>
  <si>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</si>
  <si>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</si>
  <si>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</si>
  <si>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</si>
  <si>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</si>
  <si>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</si>
  <si>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</si>
  <si>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</si>
  <si>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</si>
  <si>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</si>
  <si>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</si>
  <si>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</si>
  <si>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</si>
  <si>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</si>
  <si>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</si>
  <si>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</si>
  <si>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</si>
  <si>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</si>
  <si>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</si>
  <si>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</si>
  <si>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</si>
  <si>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</si>
  <si>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</si>
  <si>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</si>
  <si>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</si>
  <si>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</si>
  <si>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</si>
  <si>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</si>
  <si>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</si>
  <si>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</si>
  <si>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</si>
  <si>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</si>
  <si>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</si>
  <si>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</si>
  <si>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</si>
  <si>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</si>
  <si>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</si>
  <si>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</si>
  <si>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</si>
  <si>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</si>
  <si>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</si>
  <si>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</si>
  <si>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</si>
  <si>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</si>
  <si>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</si>
  <si>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</si>
  <si>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</si>
  <si>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</si>
  <si>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</si>
  <si>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</si>
  <si>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</si>
  <si>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</si>
  <si>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</si>
  <si>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</si>
  <si>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</si>
  <si>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</si>
  <si>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</si>
  <si>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</si>
  <si>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</si>
  <si>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</si>
  <si>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</si>
  <si>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</si>
  <si>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</si>
  <si>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</si>
  <si>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</si>
  <si>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</si>
  <si>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</si>
  <si>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</si>
  <si>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</si>
  <si>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</si>
  <si>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</si>
  <si>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</si>
  <si>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</si>
  <si>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</si>
  <si>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</si>
  <si>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</si>
  <si>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</si>
  <si>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</si>
  <si>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</si>
  <si>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</si>
  <si>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</si>
  <si>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</si>
  <si>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</si>
  <si>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</si>
  <si>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</si>
  <si>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</si>
  <si>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</si>
  <si>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</si>
  <si>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</si>
  <si>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</si>
  <si>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</si>
  <si>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</si>
  <si>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</si>
  <si>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</si>
  <si>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</si>
  <si>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</si>
  <si>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</si>
  <si>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</si>
  <si>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</si>
  <si>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</si>
  <si>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</si>
  <si>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</si>
  <si>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</si>
  <si>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</si>
  <si>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</si>
  <si>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</si>
  <si>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</si>
  <si>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</si>
  <si>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</si>
  <si>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</si>
  <si>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</si>
  <si>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</si>
  <si>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</si>
  <si>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</si>
  <si>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</si>
  <si>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</si>
  <si>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</si>
  <si>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</si>
  <si>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</si>
  <si>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</si>
  <si>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</si>
  <si>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</si>
  <si>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</si>
  <si>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</si>
  <si>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</si>
  <si>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</si>
  <si>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</si>
  <si>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</si>
  <si>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</si>
  <si>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</si>
  <si>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</si>
  <si>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</si>
  <si>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</si>
  <si>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</si>
  <si>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</si>
  <si>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</si>
  <si>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</si>
  <si>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</si>
  <si>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</si>
  <si>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</si>
  <si>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</si>
  <si>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</si>
  <si>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</si>
  <si>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</si>
  <si>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</si>
  <si>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</si>
  <si>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</si>
  <si>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</si>
  <si>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</si>
  <si>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</si>
  <si>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</si>
  <si>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</si>
  <si>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</si>
  <si>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</si>
  <si>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</si>
  <si>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</si>
  <si>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</si>
  <si>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</si>
  <si>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</si>
  <si>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</si>
  <si>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</si>
  <si>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</si>
  <si>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</si>
  <si>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</si>
  <si>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</si>
  <si>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</si>
  <si>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</si>
  <si>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</si>
  <si>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</si>
  <si>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</si>
  <si>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</si>
  <si>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</si>
  <si>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</si>
  <si>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</si>
  <si>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</si>
  <si>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</si>
  <si>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</si>
  <si>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</si>
  <si>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</si>
  <si>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</si>
  <si>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</si>
  <si>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</si>
  <si>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</si>
  <si>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</si>
  <si>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</si>
  <si>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</si>
  <si>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</si>
  <si>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</si>
  <si>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</si>
  <si>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</si>
  <si>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</si>
  <si>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</si>
  <si>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</si>
  <si>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</si>
  <si>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</si>
  <si>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</si>
  <si>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</si>
  <si>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</si>
  <si>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</si>
  <si>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</si>
  <si>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</si>
  <si>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</si>
  <si>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</si>
  <si>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</si>
  <si>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</si>
  <si>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</si>
  <si>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</si>
  <si>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</si>
  <si>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</si>
  <si>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</si>
  <si>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</si>
  <si>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</si>
  <si>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</si>
  <si>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</si>
  <si>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</si>
  <si>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</si>
  <si>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</si>
  <si>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</si>
  <si>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</si>
  <si>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</si>
  <si>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</si>
  <si>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</si>
  <si>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</si>
  <si>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</si>
  <si>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</si>
  <si>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</si>
  <si>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</si>
  <si>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</si>
  <si>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</si>
  <si>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</si>
  <si>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</si>
  <si>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</si>
  <si>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</si>
  <si>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</si>
  <si>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</si>
  <si>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</si>
  <si>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</si>
  <si>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</si>
  <si>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</si>
  <si>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</si>
  <si>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</si>
  <si>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</si>
  <si>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</si>
  <si>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</si>
  <si>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</si>
  <si>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</si>
  <si>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</si>
  <si>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</si>
  <si>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</si>
  <si>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</si>
  <si>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</si>
  <si>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</si>
  <si>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</si>
  <si>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</si>
  <si>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</si>
  <si>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</si>
  <si>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</si>
  <si>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</si>
  <si>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</si>
  <si>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</si>
  <si>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</si>
  <si>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</si>
  <si>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</si>
  <si>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</si>
  <si>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</si>
  <si>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</si>
  <si>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</si>
  <si>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</si>
  <si>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</si>
  <si>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</si>
  <si>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</si>
  <si>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</si>
  <si>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</si>
  <si>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</si>
  <si>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</si>
  <si>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</si>
  <si>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</si>
  <si>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</si>
  <si>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</si>
  <si>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</si>
  <si>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</si>
  <si>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</si>
  <si>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</si>
  <si>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</si>
  <si>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</si>
  <si>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</si>
  <si>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</si>
  <si>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</si>
  <si>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</si>
  <si>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</si>
  <si>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</si>
  <si>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</si>
  <si>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</si>
  <si>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</si>
  <si>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</si>
  <si>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</si>
  <si>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</si>
  <si>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</si>
  <si>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</si>
  <si>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</si>
  <si>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</si>
  <si>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</si>
  <si>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</si>
  <si>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</si>
  <si>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</si>
  <si>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</si>
  <si>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</si>
  <si>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</si>
  <si>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</si>
  <si>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</si>
  <si>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</si>
  <si>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</si>
  <si>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</si>
  <si>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</si>
  <si>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</si>
  <si>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</si>
  <si>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</si>
  <si>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</si>
  <si>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</si>
  <si>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</si>
  <si>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</si>
  <si>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</si>
  <si>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</si>
  <si>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</si>
  <si>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</si>
  <si>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</si>
  <si>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</si>
  <si>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</si>
  <si>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</si>
  <si>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</si>
  <si>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</si>
  <si>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</si>
  <si>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</si>
  <si>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</si>
  <si>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</si>
  <si>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</si>
  <si>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</si>
  <si>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</si>
  <si>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</si>
  <si>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</si>
  <si>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</si>
  <si>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</si>
  <si>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</si>
  <si>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</si>
  <si>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</si>
  <si>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</si>
  <si>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</si>
  <si>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</si>
  <si>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</si>
  <si>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</si>
  <si>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</si>
  <si>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</si>
  <si>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</si>
  <si>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</si>
  <si>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</si>
  <si>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</si>
  <si>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</si>
  <si>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</si>
  <si>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</si>
  <si>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</si>
  <si>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</si>
  <si>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</si>
  <si>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</si>
  <si>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</si>
  <si>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</si>
  <si>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</si>
  <si>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</si>
  <si>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</si>
  <si>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</si>
  <si>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</si>
  <si>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</si>
  <si>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</si>
  <si>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</si>
  <si>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</si>
  <si>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</si>
  <si>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</si>
  <si>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</si>
  <si>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</si>
  <si>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</si>
  <si>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</si>
  <si>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</si>
  <si>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</si>
  <si>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</si>
  <si>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</si>
  <si>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</si>
  <si>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</si>
  <si>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</si>
  <si>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</si>
  <si>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</si>
  <si>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</si>
  <si>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</si>
  <si>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</si>
  <si>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</si>
  <si>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</si>
  <si>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</si>
  <si>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</si>
  <si>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</si>
  <si>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</si>
  <si>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</si>
  <si>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</si>
  <si>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</si>
  <si>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</si>
  <si>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</si>
  <si>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</si>
  <si>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</si>
  <si>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</si>
  <si>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</si>
  <si>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</si>
  <si>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</si>
  <si>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</si>
  <si>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</si>
  <si>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</si>
  <si>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</si>
  <si>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</si>
  <si>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</si>
  <si>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</si>
  <si>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</si>
  <si>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</si>
  <si>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</si>
  <si>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</si>
  <si>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</si>
  <si>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</si>
  <si>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</si>
  <si>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</si>
  <si>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</si>
  <si>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</si>
  <si>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</si>
  <si>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</si>
  <si>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</si>
  <si>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</si>
  <si>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</si>
  <si>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</si>
  <si>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</si>
  <si>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</si>
  <si>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</si>
  <si>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</si>
  <si>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</si>
  <si>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</si>
  <si>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</si>
  <si>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</si>
  <si>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</si>
  <si>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</si>
  <si>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</si>
  <si>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</si>
  <si>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</si>
  <si>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</si>
  <si>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</si>
  <si>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</si>
  <si>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</si>
  <si>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</si>
  <si>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</si>
  <si>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</si>
  <si>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</si>
  <si>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</si>
  <si>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</si>
  <si>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</si>
  <si>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</si>
  <si>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</si>
  <si>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</si>
  <si>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</si>
  <si>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</si>
  <si>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</si>
  <si>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</si>
  <si>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</si>
  <si>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</si>
  <si>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</si>
  <si>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</si>
  <si>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</si>
  <si>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</si>
  <si>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</si>
  <si>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</si>
  <si>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</si>
  <si>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</si>
  <si>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</si>
  <si>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</si>
  <si>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</si>
  <si>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</si>
  <si>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</si>
  <si>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</si>
  <si>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</si>
  <si>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</si>
  <si>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</si>
  <si>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</si>
  <si>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</si>
  <si>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</si>
  <si>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</si>
  <si>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</si>
  <si>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</si>
  <si>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</si>
  <si>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</si>
  <si>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</si>
  <si>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</si>
  <si>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</si>
  <si>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</si>
  <si>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</si>
  <si>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</si>
  <si>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</si>
  <si>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</si>
  <si>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</si>
  <si>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</si>
  <si>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</si>
  <si>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</si>
  <si>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</si>
  <si>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</si>
  <si>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</si>
  <si>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</si>
  <si>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</si>
  <si>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</si>
  <si>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</si>
  <si>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</si>
  <si>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</si>
  <si>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</si>
  <si>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</si>
  <si>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</si>
  <si>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</si>
  <si>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</si>
  <si>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</si>
  <si>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</si>
  <si>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</si>
  <si>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</si>
  <si>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</si>
  <si>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</si>
  <si>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</si>
  <si>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</si>
  <si>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</si>
  <si>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</si>
  <si>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</si>
  <si>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</si>
  <si>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</si>
  <si>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</si>
  <si>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</si>
  <si>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</si>
  <si>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</si>
  <si>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</si>
  <si>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</si>
  <si>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</si>
  <si>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</si>
  <si>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</si>
  <si>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</si>
  <si>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</si>
  <si>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</si>
  <si>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</si>
  <si>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</si>
  <si>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</si>
  <si>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</si>
  <si>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</si>
  <si>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</si>
  <si>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</si>
  <si>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</si>
  <si>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</si>
  <si>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</si>
  <si>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</si>
  <si>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</si>
  <si>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</si>
  <si>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</si>
  <si>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</si>
  <si>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</si>
  <si>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</si>
  <si>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</si>
  <si>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</si>
  <si>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</si>
  <si>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</si>
  <si>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</si>
  <si>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</si>
  <si>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</si>
  <si>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</si>
  <si>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</si>
  <si>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</si>
  <si>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</si>
  <si>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</si>
  <si>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</si>
  <si>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</si>
  <si>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</si>
  <si>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</si>
  <si>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</si>
  <si>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</si>
  <si>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</si>
  <si>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</si>
  <si>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</si>
  <si>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</si>
  <si>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</si>
  <si>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</si>
  <si>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</si>
  <si>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</si>
  <si>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</si>
  <si>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</si>
  <si>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</si>
  <si>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</si>
  <si>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</si>
  <si>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</si>
  <si>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</si>
  <si>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</si>
  <si>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</si>
  <si>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</si>
  <si>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</si>
  <si>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</si>
  <si>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</si>
  <si>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</si>
  <si>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</si>
  <si>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</si>
  <si>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</si>
  <si>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</si>
  <si>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</si>
  <si>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</si>
  <si>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</si>
  <si>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</si>
  <si>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</si>
  <si>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</si>
  <si>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</si>
  <si>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</si>
  <si>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</si>
  <si>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</si>
  <si>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</si>
  <si>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</si>
  <si>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</si>
  <si>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</si>
  <si>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</si>
  <si>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</si>
  <si>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</si>
  <si>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</si>
  <si>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</si>
  <si>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</si>
  <si>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</si>
  <si>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</si>
  <si>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</si>
  <si>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</si>
  <si>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</si>
  <si>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</si>
  <si>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</si>
  <si>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</si>
  <si>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</si>
  <si>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</si>
  <si>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</si>
  <si>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</si>
  <si>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</si>
  <si>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</si>
  <si>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</si>
  <si>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</si>
  <si>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</si>
  <si>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</si>
  <si>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</si>
  <si>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</si>
  <si>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</si>
  <si>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</si>
  <si>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</si>
  <si>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</si>
  <si>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</si>
  <si>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</si>
  <si>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</si>
  <si>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</si>
  <si>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</si>
  <si>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</si>
  <si>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</si>
  <si>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</si>
  <si>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</si>
  <si>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</si>
  <si>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</si>
  <si>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</si>
  <si>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</si>
  <si>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</si>
  <si>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</si>
  <si>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</si>
  <si>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</si>
  <si>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</si>
  <si>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</si>
  <si>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</si>
  <si>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</si>
  <si>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</si>
  <si>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</si>
  <si>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</si>
  <si>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</si>
  <si>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</si>
  <si>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</si>
  <si>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</si>
  <si>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</si>
  <si>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</si>
  <si>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</si>
  <si>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</si>
  <si>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</si>
  <si>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</si>
  <si>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</si>
  <si>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</si>
  <si>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</si>
  <si>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</si>
  <si>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</si>
  <si>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</si>
  <si>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</si>
  <si>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</si>
  <si>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</si>
  <si>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</si>
  <si>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</si>
  <si>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</si>
  <si>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</si>
  <si>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</si>
  <si>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</si>
  <si>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</si>
  <si>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</si>
  <si>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</si>
  <si>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</si>
  <si>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</si>
  <si>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</si>
  <si>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</si>
  <si>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</si>
  <si>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</si>
  <si>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</si>
  <si>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</si>
  <si>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</si>
  <si>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</si>
  <si>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</si>
  <si>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</si>
  <si>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</si>
  <si>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</si>
  <si>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</si>
  <si>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</si>
  <si>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</si>
  <si>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</si>
  <si>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</si>
  <si>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</si>
  <si>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</si>
  <si>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</si>
  <si>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</si>
  <si>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</si>
  <si>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</si>
  <si>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</si>
  <si>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</si>
  <si>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</si>
  <si>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</si>
  <si>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</si>
  <si>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</si>
  <si>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</si>
  <si>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</si>
  <si>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</si>
  <si>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</si>
  <si>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</si>
  <si>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</si>
  <si>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</si>
  <si>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</si>
  <si>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</si>
  <si>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</si>
  <si>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</si>
  <si>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</si>
  <si>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</si>
  <si>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</si>
  <si>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</si>
  <si>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</si>
  <si>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</si>
  <si>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</si>
  <si>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</si>
  <si>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</si>
  <si>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</si>
  <si>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</si>
  <si>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</si>
  <si>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</si>
  <si>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</si>
  <si>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</si>
  <si>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</si>
  <si>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</si>
  <si>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</si>
  <si>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</si>
  <si>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</si>
  <si>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</si>
  <si>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</si>
  <si>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</si>
  <si>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</si>
  <si>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</si>
  <si>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</si>
  <si>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</si>
  <si>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</si>
  <si>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</si>
  <si>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</si>
  <si>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</si>
  <si>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</si>
  <si>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</si>
  <si>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</si>
  <si>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</si>
  <si>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</si>
  <si>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</si>
  <si>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</si>
  <si>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</si>
  <si>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</si>
  <si>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</si>
  <si>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</si>
  <si>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</si>
  <si>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</si>
  <si>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</si>
  <si>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</si>
  <si>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</si>
  <si>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</si>
  <si>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</si>
  <si>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</si>
  <si>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</si>
  <si>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</si>
  <si>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</si>
  <si>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</si>
  <si>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</si>
  <si>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</si>
  <si>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</si>
  <si>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</si>
  <si>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</si>
  <si>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</si>
  <si>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</si>
  <si>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</si>
  <si>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</si>
  <si>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</si>
  <si>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</si>
  <si>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</si>
  <si>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</si>
  <si>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</si>
  <si>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</si>
  <si>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</si>
  <si>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</si>
  <si>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</si>
  <si>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</si>
  <si>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</si>
  <si>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</si>
  <si>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</si>
  <si>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</si>
  <si>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</si>
  <si>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</si>
  <si>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</si>
  <si>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</si>
  <si>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</si>
  <si>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</si>
  <si>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</si>
  <si>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</si>
  <si>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</si>
  <si>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</si>
  <si>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</si>
  <si>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</si>
  <si>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</si>
  <si>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</si>
  <si>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</si>
  <si>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</si>
  <si>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</si>
  <si>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</si>
  <si>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</si>
  <si>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</si>
  <si>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</si>
  <si>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</si>
  <si>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</si>
  <si>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</si>
  <si>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</si>
  <si>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</si>
  <si>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</si>
  <si>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</si>
  <si>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</si>
  <si>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</si>
  <si>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</si>
  <si>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</si>
  <si>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</si>
  <si>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</si>
  <si>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</si>
  <si>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</si>
  <si>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</si>
  <si>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</si>
  <si>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</si>
  <si>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</si>
  <si>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</si>
  <si>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</si>
  <si>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</si>
  <si>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</si>
  <si>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</si>
  <si>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</si>
  <si>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</si>
  <si>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</si>
  <si>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</si>
  <si>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</si>
  <si>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</si>
  <si>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</si>
  <si>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</si>
  <si>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</si>
  <si>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</si>
  <si>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</si>
  <si>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</si>
  <si>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</si>
  <si>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</si>
  <si>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</si>
  <si>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</si>
  <si>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</si>
  <si>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</si>
  <si>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</si>
  <si>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</si>
  <si>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</si>
  <si>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</si>
  <si>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</si>
  <si>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</si>
  <si>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</si>
  <si>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</si>
  <si>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</si>
  <si>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</si>
  <si>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</si>
  <si>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</si>
  <si>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</si>
  <si>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</si>
  <si>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</si>
  <si>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</si>
  <si>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</si>
  <si>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</si>
  <si>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</si>
  <si>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</si>
  <si>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</si>
  <si>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</si>
  <si>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</si>
  <si>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</si>
  <si>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</si>
  <si>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</si>
  <si>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</si>
  <si>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</si>
  <si>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</si>
  <si>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</si>
  <si>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</si>
  <si>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</si>
  <si>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</si>
  <si>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</si>
  <si>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</si>
  <si>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</si>
  <si>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</si>
  <si>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</si>
  <si>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</si>
  <si>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</si>
  <si>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</si>
  <si>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</si>
  <si>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</si>
  <si>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</si>
  <si>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</si>
  <si>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</si>
  <si>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</si>
  <si>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</si>
  <si>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</si>
  <si>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</si>
  <si>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</si>
  <si>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</si>
  <si>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</si>
  <si>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</si>
  <si>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</si>
  <si>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</si>
  <si>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</si>
  <si>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</si>
  <si>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</si>
  <si>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</si>
  <si>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</si>
  <si>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</si>
  <si>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</si>
  <si>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</si>
  <si>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</si>
  <si>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</si>
  <si>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</si>
  <si>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</si>
  <si>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</si>
  <si>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</si>
  <si>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</si>
  <si>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</si>
  <si>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</si>
  <si>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</si>
  <si>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</si>
  <si>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</si>
  <si>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</si>
  <si>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</si>
  <si>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</si>
  <si>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</si>
  <si>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</si>
  <si>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</si>
  <si>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</si>
  <si>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</si>
  <si>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</si>
  <si>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</si>
  <si>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</si>
  <si>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</si>
  <si>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</si>
  <si>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</si>
  <si>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</si>
  <si>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</si>
  <si>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</si>
  <si>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</si>
  <si>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</si>
  <si>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</si>
  <si>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</si>
  <si>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</si>
  <si>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</si>
  <si>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</si>
  <si>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</si>
  <si>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</si>
  <si>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</si>
  <si>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</si>
  <si>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</si>
  <si>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</si>
  <si>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</si>
  <si>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</si>
  <si>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</si>
  <si>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</si>
  <si>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</si>
  <si>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</si>
  <si>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</si>
  <si>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</si>
  <si>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</si>
  <si>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</si>
  <si>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</si>
  <si>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</si>
  <si>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</si>
  <si>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</si>
  <si>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</si>
  <si>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</si>
  <si>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</si>
  <si>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</si>
  <si>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</si>
  <si>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</si>
  <si>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</si>
  <si>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</si>
  <si>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</si>
  <si>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</si>
  <si>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</si>
  <si>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</si>
  <si>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</si>
  <si>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</si>
  <si>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</si>
  <si>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</si>
  <si>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</si>
  <si>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</si>
  <si>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</si>
  <si>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</si>
  <si>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</si>
  <si>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</si>
  <si>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</si>
  <si>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</si>
  <si>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</si>
  <si>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</si>
  <si>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</si>
  <si>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</si>
  <si>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</si>
  <si>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</si>
  <si>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</si>
  <si>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</si>
  <si>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</si>
  <si>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</si>
  <si>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</si>
  <si>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</si>
  <si>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</si>
  <si>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</si>
  <si>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</si>
  <si>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</si>
  <si>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</si>
  <si>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</si>
  <si>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</si>
  <si>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</si>
  <si>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</si>
  <si>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</si>
  <si>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</si>
  <si>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</si>
  <si>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</si>
  <si>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</si>
  <si>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</si>
  <si>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</si>
  <si>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</si>
  <si>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</si>
  <si>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</si>
  <si>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</si>
  <si>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</si>
  <si>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</si>
  <si>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</si>
  <si>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</si>
  <si>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</si>
  <si>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</si>
  <si>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</si>
  <si>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</si>
  <si>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</si>
  <si>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</si>
  <si>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</si>
  <si>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</si>
  <si>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</si>
  <si>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</si>
  <si>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</si>
  <si>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</si>
  <si>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</si>
  <si>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</si>
  <si>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</si>
  <si>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</si>
  <si>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</si>
  <si>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</si>
  <si>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</si>
  <si>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</si>
  <si>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</si>
  <si>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</si>
  <si>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</si>
  <si>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</si>
  <si>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</si>
  <si>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</si>
  <si>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</si>
  <si>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</si>
  <si>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</si>
  <si>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</si>
  <si>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</si>
  <si>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</si>
  <si>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</si>
  <si>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</si>
  <si>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</si>
  <si>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</si>
  <si>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</si>
  <si>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</si>
  <si>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</si>
  <si>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</si>
  <si>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</si>
  <si>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</si>
  <si>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</si>
  <si>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</si>
  <si>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</si>
  <si>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</si>
  <si>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</si>
  <si>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</si>
  <si>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</si>
  <si>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</si>
  <si>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</si>
  <si>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</si>
  <si>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</si>
  <si>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</si>
  <si>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</si>
  <si>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</si>
  <si>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</si>
  <si>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</si>
  <si>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</si>
  <si>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</si>
  <si>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</si>
  <si>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</si>
  <si>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</si>
  <si>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</si>
  <si>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</si>
  <si>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</si>
  <si>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</si>
  <si>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</si>
  <si>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</si>
  <si>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</si>
  <si>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</si>
  <si>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</si>
  <si>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</si>
  <si>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</si>
  <si>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</si>
  <si>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</si>
  <si>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</si>
  <si>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</si>
  <si>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</si>
  <si>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</si>
  <si>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</si>
  <si>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</si>
  <si>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</si>
  <si>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</si>
  <si>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</si>
  <si>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</si>
  <si>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</si>
  <si>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</si>
  <si>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</si>
  <si>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</si>
  <si>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</si>
  <si>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</si>
  <si>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</si>
  <si>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</si>
  <si>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</si>
  <si>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</si>
  <si>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</si>
  <si>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</si>
  <si>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</si>
  <si>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</si>
  <si>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</si>
  <si>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</si>
  <si>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</si>
  <si>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</si>
  <si>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</si>
  <si>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</si>
  <si>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</si>
  <si>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</si>
  <si>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</si>
  <si>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</si>
  <si>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</si>
  <si>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</si>
  <si>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</si>
  <si>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</si>
  <si>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</si>
  <si>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</si>
  <si>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</si>
  <si>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</si>
  <si>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</si>
  <si>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</si>
  <si>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</si>
  <si>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</si>
  <si>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</si>
  <si>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</si>
  <si>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</si>
  <si>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</si>
  <si>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</si>
  <si>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</si>
  <si>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</si>
  <si>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</si>
  <si>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</si>
  <si>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</si>
  <si>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</si>
  <si>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</si>
  <si>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</si>
  <si>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</si>
  <si>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</si>
  <si>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</si>
  <si>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</si>
  <si>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</si>
  <si>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</si>
  <si>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</si>
  <si>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</si>
  <si>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</si>
  <si>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</si>
  <si>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</si>
  <si>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</si>
  <si>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</si>
  <si>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</si>
  <si>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</si>
  <si>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</si>
  <si>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</si>
  <si>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</si>
  <si>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</si>
  <si>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</si>
  <si>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</si>
  <si>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</si>
  <si>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</si>
  <si>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</si>
  <si>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</si>
  <si>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</si>
  <si>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</si>
  <si>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</si>
  <si>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</si>
  <si>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</si>
  <si>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</si>
  <si>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</si>
  <si>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</si>
  <si>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</si>
  <si>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</si>
  <si>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</si>
  <si>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</si>
  <si>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</si>
  <si>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</si>
  <si>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</si>
  <si>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</si>
  <si>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</si>
  <si>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</si>
  <si>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</si>
  <si>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</si>
  <si>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</si>
  <si>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</si>
  <si>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</si>
  <si>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</si>
  <si>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</si>
  <si>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</si>
  <si>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</si>
  <si>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</si>
  <si>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</si>
  <si>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</si>
  <si>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</si>
  <si>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</si>
  <si>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</si>
  <si>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</si>
  <si>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</si>
  <si>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</si>
  <si>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</si>
  <si>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</si>
  <si>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</si>
  <si>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</si>
  <si>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</si>
  <si>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</si>
  <si>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</si>
  <si>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</si>
  <si>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</si>
  <si>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</si>
  <si>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</si>
  <si>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</si>
  <si>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</si>
  <si>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</si>
  <si>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</si>
  <si>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</si>
  <si>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</si>
  <si>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</si>
  <si>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</si>
  <si>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</si>
  <si>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</si>
  <si>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</si>
  <si>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</si>
  <si>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</si>
  <si>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</si>
  <si>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</si>
  <si>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</si>
  <si>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</si>
  <si>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</si>
  <si>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</si>
  <si>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</si>
  <si>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</si>
  <si>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</si>
  <si>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</si>
  <si>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</si>
  <si>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</si>
  <si>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</si>
  <si>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</si>
  <si>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</si>
  <si>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</si>
  <si>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</si>
  <si>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</si>
  <si>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</si>
  <si>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</si>
  <si>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</si>
  <si>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</si>
  <si>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</si>
  <si>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</si>
  <si>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</si>
  <si>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</si>
  <si>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</si>
  <si>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</si>
  <si>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</si>
  <si>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</si>
  <si>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</si>
  <si>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</si>
  <si>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</si>
  <si>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</si>
  <si>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</si>
  <si>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</si>
  <si>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</si>
  <si>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</si>
  <si>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</si>
  <si>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</si>
  <si>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</si>
  <si>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</si>
  <si>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</si>
  <si>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</si>
  <si>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</si>
  <si>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</si>
  <si>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</si>
  <si>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</si>
  <si>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</si>
  <si>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</si>
  <si>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</si>
  <si>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</si>
  <si>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</si>
  <si>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</si>
  <si>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</si>
  <si>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</si>
  <si>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</si>
  <si>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</si>
  <si>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</si>
  <si>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</si>
  <si>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</si>
  <si>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</si>
  <si>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</si>
  <si>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</si>
  <si>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</si>
  <si>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</si>
  <si>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</si>
  <si>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</si>
  <si>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</si>
  <si>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</si>
  <si>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</si>
  <si>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</si>
  <si>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</si>
  <si>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</si>
  <si>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</si>
  <si>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</si>
  <si>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</si>
  <si>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</si>
  <si>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</si>
  <si>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</si>
  <si>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</si>
  <si>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</si>
  <si>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</si>
  <si>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</si>
  <si>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</si>
  <si>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</si>
  <si>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</si>
  <si>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</si>
  <si>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</si>
  <si>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</si>
  <si>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</si>
  <si>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</si>
  <si>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</si>
  <si>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</si>
  <si>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</si>
  <si>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</si>
  <si>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</si>
  <si>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</si>
  <si>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</si>
  <si>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</si>
  <si>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</si>
  <si>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</si>
  <si>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</si>
  <si>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</si>
  <si>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</si>
  <si>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</si>
  <si>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</si>
  <si>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</si>
  <si>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</si>
  <si>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</si>
  <si>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</si>
  <si>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</si>
  <si>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</si>
  <si>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</si>
  <si>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</si>
  <si>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</si>
  <si>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</si>
  <si>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</si>
  <si>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</si>
  <si>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</si>
  <si>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</si>
  <si>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</si>
  <si>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</si>
  <si>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</si>
  <si>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</si>
  <si>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</si>
  <si>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</si>
  <si>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</si>
  <si>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</si>
  <si>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</si>
  <si>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</si>
  <si>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</si>
  <si>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</si>
  <si>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</si>
  <si>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</si>
  <si>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</si>
  <si>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</si>
  <si>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</si>
  <si>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</si>
  <si>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</si>
  <si>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</si>
  <si>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</si>
  <si>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</si>
  <si>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</si>
  <si>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</si>
  <si>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</si>
  <si>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</si>
  <si>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</si>
  <si>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</si>
  <si>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</si>
  <si>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</si>
  <si>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</si>
  <si>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</si>
  <si>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</si>
  <si>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</si>
  <si>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</si>
  <si>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</si>
  <si>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</si>
  <si>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</si>
  <si>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</si>
  <si>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</si>
  <si>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</si>
  <si>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</si>
  <si>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</si>
  <si>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</si>
  <si>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</si>
  <si>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</si>
  <si>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</si>
  <si>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</si>
  <si>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</si>
  <si>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</si>
  <si>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</si>
  <si>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</si>
  <si>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</si>
  <si>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</si>
  <si>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</si>
  <si>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</si>
  <si>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</si>
  <si>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</si>
  <si>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</si>
  <si>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</si>
  <si>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</si>
  <si>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</si>
  <si>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</si>
  <si>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</si>
  <si>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</si>
  <si>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</si>
  <si>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</si>
  <si>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</si>
  <si>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</si>
  <si>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</si>
  <si>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</si>
  <si>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</si>
  <si>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</si>
  <si>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</si>
  <si>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</si>
  <si>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</si>
  <si>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</si>
  <si>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</si>
  <si>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</si>
  <si>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</si>
  <si>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</si>
  <si>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</si>
  <si>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</si>
  <si>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</si>
  <si>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</si>
  <si>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</si>
  <si>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</si>
  <si>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</si>
  <si>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</si>
  <si>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</si>
  <si>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</si>
  <si>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</si>
  <si>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</si>
  <si>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</si>
  <si>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</si>
  <si>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</si>
  <si>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</si>
  <si>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</si>
  <si>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</si>
  <si>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</si>
  <si>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</si>
  <si>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</si>
  <si>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</si>
  <si>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</si>
  <si>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</si>
  <si>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</si>
  <si>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</si>
  <si>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</si>
  <si>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</si>
  <si>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</si>
  <si>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</si>
  <si>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</si>
  <si>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</si>
  <si>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</si>
  <si>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</si>
  <si>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</si>
  <si>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</si>
  <si>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</si>
  <si>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</si>
  <si>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</si>
  <si>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</si>
  <si>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</si>
  <si>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</si>
  <si>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</si>
  <si>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</si>
  <si>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</si>
  <si>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</si>
  <si>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</si>
  <si>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</si>
  <si>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</si>
  <si>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</si>
  <si>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</si>
  <si>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</si>
  <si>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</si>
  <si>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</si>
  <si>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</si>
  <si>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</si>
  <si>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</si>
  <si>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</si>
  <si>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</si>
  <si>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</si>
  <si>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</si>
  <si>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</si>
  <si>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</si>
  <si>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</si>
  <si>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</si>
  <si>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</si>
  <si>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</si>
  <si>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</si>
  <si>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</si>
  <si>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</si>
  <si>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</si>
  <si>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</si>
  <si>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</si>
  <si>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</si>
  <si>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</si>
  <si>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</si>
  <si>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</si>
  <si>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</si>
  <si>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</si>
  <si>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</si>
  <si>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</si>
  <si>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</si>
  <si>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</si>
  <si>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</si>
  <si>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</si>
  <si>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</si>
  <si>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</si>
  <si>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</si>
  <si>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</si>
  <si>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</si>
  <si>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</si>
  <si>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</si>
  <si>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</si>
  <si>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</si>
  <si>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</si>
  <si>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</si>
  <si>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</si>
  <si>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</si>
  <si>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</si>
  <si>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</si>
  <si>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</si>
  <si>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</si>
  <si>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</si>
  <si>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</si>
  <si>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</si>
  <si>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</si>
  <si>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</si>
  <si>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</si>
  <si>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</si>
  <si>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</si>
  <si>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</si>
  <si>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</si>
  <si>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</si>
  <si>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</si>
  <si>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</si>
  <si>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</si>
  <si>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</si>
  <si>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</si>
  <si>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</si>
  <si>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</si>
  <si>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</si>
  <si>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</si>
  <si>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</si>
  <si>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</si>
  <si>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</si>
  <si>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</si>
  <si>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</si>
  <si>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</si>
  <si>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</si>
  <si>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</si>
  <si>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</si>
  <si>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</si>
  <si>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</si>
  <si>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</si>
  <si>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</si>
  <si>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</si>
  <si>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</si>
  <si>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</si>
  <si>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</si>
  <si>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</si>
  <si>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</si>
  <si>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</si>
  <si>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</si>
  <si>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</si>
  <si>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</si>
  <si>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</si>
  <si>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</si>
  <si>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</si>
  <si>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</si>
  <si>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</si>
  <si>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</si>
  <si>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</si>
  <si>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</si>
  <si>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</si>
  <si>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</si>
  <si>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</si>
  <si>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</si>
  <si>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</si>
  <si>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</si>
  <si>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</si>
  <si>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</si>
  <si>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</si>
  <si>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</si>
  <si>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</si>
  <si>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</si>
  <si>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</si>
  <si>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</si>
  <si>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</si>
  <si>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</si>
  <si>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</si>
  <si>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</si>
  <si>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</si>
  <si>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</si>
  <si>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</si>
  <si>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</si>
  <si>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</si>
  <si>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</si>
  <si>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</si>
  <si>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</si>
  <si>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</si>
  <si>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</si>
  <si>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</si>
  <si>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</si>
  <si>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</si>
  <si>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</si>
  <si>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</si>
  <si>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</si>
  <si>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</si>
  <si>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</si>
  <si>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</si>
  <si>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</si>
  <si>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</si>
  <si>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</si>
  <si>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</si>
  <si>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</si>
  <si>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</si>
  <si>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</si>
  <si>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</si>
  <si>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</si>
  <si>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</si>
  <si>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</si>
  <si>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</si>
  <si>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</si>
  <si>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</si>
  <si>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</si>
  <si>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</si>
  <si>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</si>
  <si>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</si>
  <si>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</si>
  <si>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</si>
  <si>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</si>
  <si>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</si>
  <si>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</si>
  <si>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</si>
  <si>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</si>
  <si>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</si>
  <si>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</si>
  <si>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</si>
  <si>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</si>
  <si>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</si>
  <si>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</si>
  <si>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</si>
  <si>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</si>
  <si>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</si>
  <si>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</si>
  <si>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</si>
  <si>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</si>
  <si>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</si>
  <si>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</si>
  <si>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</si>
  <si>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</si>
  <si>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</si>
  <si>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</si>
  <si>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</si>
  <si>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</si>
  <si>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</si>
  <si>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</si>
  <si>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</si>
  <si>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</si>
  <si>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</si>
  <si>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</si>
  <si>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</si>
  <si>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</si>
  <si>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</si>
  <si>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</si>
  <si>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</si>
  <si>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</si>
  <si>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</si>
  <si>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</si>
  <si>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</si>
  <si>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</si>
  <si>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</si>
  <si>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</si>
  <si>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</si>
  <si>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</si>
  <si>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</si>
  <si>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</si>
  <si>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</si>
  <si>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</si>
  <si>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</si>
  <si>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</si>
  <si>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</si>
  <si>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</si>
  <si>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</si>
  <si>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</si>
  <si>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</si>
  <si>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</si>
  <si>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</si>
  <si>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</si>
  <si>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</si>
  <si>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</si>
  <si>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</si>
  <si>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</si>
  <si>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</si>
  <si>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</si>
  <si>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</si>
  <si>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</si>
  <si>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</si>
  <si>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</si>
  <si>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</si>
  <si>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</si>
  <si>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</si>
  <si>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</si>
  <si>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</si>
  <si>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</si>
  <si>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</si>
  <si>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</si>
  <si>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</si>
  <si>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</si>
  <si>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</si>
  <si>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</si>
  <si>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</si>
  <si>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</si>
  <si>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</si>
  <si>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</si>
  <si>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</si>
  <si>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</si>
  <si>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</si>
  <si>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</si>
  <si>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</si>
  <si>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</si>
  <si>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</si>
  <si>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</si>
  <si>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</si>
  <si>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</si>
  <si>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</si>
  <si>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</si>
  <si>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</si>
  <si>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</si>
  <si>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</si>
  <si>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</si>
  <si>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</si>
  <si>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</si>
  <si>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</si>
  <si>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</si>
  <si>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</si>
  <si>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</si>
  <si>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</si>
  <si>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</si>
  <si>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</si>
  <si>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</si>
  <si>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</si>
  <si>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</si>
  <si>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</si>
  <si>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</si>
  <si>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</si>
  <si>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</si>
  <si>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</si>
  <si>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</si>
  <si>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</si>
  <si>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</si>
  <si>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</si>
  <si>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</si>
  <si>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</si>
  <si>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</si>
  <si>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</si>
  <si>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</si>
  <si>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</si>
  <si>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</si>
  <si>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</si>
  <si>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</si>
  <si>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</si>
  <si>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</si>
  <si>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</si>
  <si>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</si>
  <si>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</si>
  <si>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</si>
  <si>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</si>
  <si>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</si>
  <si>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</si>
  <si>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</si>
  <si>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</si>
  <si>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</si>
  <si>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</si>
  <si>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</si>
  <si>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</si>
  <si>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</si>
  <si>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</si>
  <si>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</si>
  <si>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</si>
  <si>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</si>
  <si>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</si>
  <si>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</si>
  <si>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</si>
  <si>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</si>
  <si>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</si>
  <si>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</si>
  <si>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</si>
  <si>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</si>
  <si>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</si>
  <si>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</si>
  <si>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</si>
  <si>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</si>
  <si>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</si>
  <si>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</si>
  <si>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</si>
  <si>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</si>
  <si>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</si>
  <si>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</si>
  <si>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</si>
  <si>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</si>
  <si>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</si>
  <si>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</si>
  <si>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</si>
  <si>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</si>
  <si>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</si>
  <si>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</si>
  <si>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</si>
  <si>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</si>
  <si>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</si>
  <si>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</si>
  <si>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</si>
  <si>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</si>
  <si>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</si>
  <si>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</si>
  <si>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</si>
  <si>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</si>
  <si>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</si>
  <si>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</si>
  <si>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</si>
  <si>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</si>
  <si>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</si>
  <si>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</si>
  <si>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</si>
  <si>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</si>
  <si>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</si>
  <si>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</si>
  <si>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</si>
  <si>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</si>
  <si>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</si>
  <si>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</si>
  <si>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</si>
  <si>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</si>
  <si>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</si>
  <si>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</si>
  <si>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</si>
  <si>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</si>
  <si>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</si>
  <si>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</si>
  <si>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</si>
  <si>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</si>
  <si>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</si>
  <si>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</si>
  <si>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</si>
  <si>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</si>
  <si>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</si>
  <si>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</si>
  <si>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</si>
  <si>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</si>
  <si>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</si>
  <si>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</si>
  <si>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</si>
  <si>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</si>
  <si>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</si>
  <si>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</si>
  <si>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</si>
  <si>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</si>
  <si>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</si>
  <si>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</si>
  <si>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</si>
  <si>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</si>
  <si>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</si>
  <si>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</si>
  <si>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</si>
  <si>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</si>
  <si>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</si>
  <si>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</si>
  <si>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</si>
  <si>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</si>
  <si>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</si>
  <si>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</si>
  <si>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</si>
  <si>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</si>
  <si>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</si>
  <si>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</si>
  <si>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</si>
  <si>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</si>
  <si>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</si>
  <si>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</si>
  <si>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</si>
  <si>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</si>
  <si>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</si>
  <si>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</si>
  <si>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</si>
  <si>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</si>
  <si>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</si>
  <si>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</si>
  <si>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</si>
  <si>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</si>
  <si>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</si>
  <si>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</si>
  <si>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</si>
  <si>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</si>
  <si>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</si>
  <si>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</si>
  <si>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</si>
  <si>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</si>
  <si>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</si>
  <si>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</si>
  <si>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</si>
  <si>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</si>
  <si>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</si>
  <si>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</si>
  <si>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</si>
  <si>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</si>
  <si>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</si>
  <si>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</si>
  <si>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</si>
  <si>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</si>
  <si>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</si>
  <si>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</si>
  <si>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</si>
  <si>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</si>
  <si>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</si>
  <si>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</si>
  <si>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</si>
  <si>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</si>
  <si>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</si>
  <si>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</si>
  <si>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</si>
  <si>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</si>
  <si>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</si>
  <si>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</si>
  <si>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</si>
  <si>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</si>
  <si>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</si>
  <si>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</si>
  <si>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</si>
  <si>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</si>
  <si>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</si>
  <si>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</si>
  <si>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</si>
  <si>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</si>
  <si>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</si>
  <si>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</si>
  <si>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</si>
  <si>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</si>
  <si>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</si>
  <si>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</si>
  <si>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</si>
  <si>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</si>
  <si>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</si>
  <si>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</si>
  <si>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</si>
  <si>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</si>
  <si>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</si>
  <si>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</si>
  <si>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</si>
  <si>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</si>
  <si>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</si>
  <si>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</si>
  <si>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</si>
  <si>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</si>
  <si>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</si>
  <si>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</si>
  <si>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</si>
  <si>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</si>
  <si>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</si>
  <si>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</si>
  <si>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</si>
  <si>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</si>
  <si>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</si>
  <si>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</si>
  <si>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</si>
  <si>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</si>
  <si>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</si>
  <si>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</si>
  <si>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</si>
  <si>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</si>
  <si>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</si>
  <si>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</si>
  <si>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</si>
  <si>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</si>
  <si>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</si>
  <si>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</si>
  <si>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</si>
  <si>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</si>
  <si>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</si>
  <si>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</si>
  <si>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</si>
  <si>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</si>
  <si>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</si>
  <si>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</si>
  <si>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</si>
  <si>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</si>
  <si>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</si>
  <si>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</si>
  <si>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</si>
  <si>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</si>
  <si>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</si>
  <si>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</si>
  <si>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</si>
  <si>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</si>
  <si>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</si>
  <si>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</si>
  <si>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</si>
  <si>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</si>
  <si>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</si>
  <si>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</si>
  <si>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</si>
  <si>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</si>
  <si>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</si>
  <si>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</si>
  <si>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</si>
  <si>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</si>
  <si>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</si>
  <si>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</si>
  <si>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</si>
  <si>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</si>
  <si>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</si>
  <si>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</si>
  <si>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</si>
  <si>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</si>
  <si>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</si>
  <si>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</si>
  <si>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</si>
  <si>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</si>
  <si>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</si>
  <si>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</si>
  <si>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</si>
  <si>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</si>
  <si>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</si>
  <si>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</si>
  <si>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</si>
  <si>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</si>
  <si>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</si>
  <si>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</si>
  <si>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</si>
  <si>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</si>
  <si>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</si>
  <si>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</si>
  <si>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</si>
  <si>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</si>
  <si>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</si>
  <si>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</si>
  <si>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</si>
  <si>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</si>
  <si>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</si>
  <si>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</si>
  <si>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</si>
  <si>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</si>
  <si>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</si>
  <si>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</si>
  <si>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</si>
  <si>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</si>
  <si>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</si>
  <si>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</si>
  <si>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</si>
  <si>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</si>
  <si>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</si>
  <si>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</si>
  <si>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</si>
  <si>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</si>
  <si>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</si>
  <si>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</si>
  <si>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</si>
  <si>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</si>
  <si>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</si>
  <si>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</si>
  <si>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</si>
  <si>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</si>
  <si>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</si>
  <si>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</si>
  <si>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</si>
  <si>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</si>
  <si>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</si>
  <si>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</si>
  <si>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</si>
  <si>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</si>
  <si>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</si>
  <si>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</si>
  <si>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</si>
  <si>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</si>
  <si>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</si>
  <si>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</si>
  <si>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</si>
  <si>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</si>
  <si>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</si>
  <si>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</si>
  <si>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</si>
  <si>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</si>
  <si>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</si>
  <si>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</si>
  <si>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</si>
  <si>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</si>
  <si>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</si>
  <si>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</si>
  <si>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</si>
  <si>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</si>
  <si>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</si>
  <si>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</si>
  <si>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</si>
  <si>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</si>
  <si>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</si>
  <si>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</si>
  <si>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</si>
  <si>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</si>
  <si>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</si>
  <si>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</si>
  <si>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</si>
  <si>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</si>
  <si>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</si>
  <si>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</si>
  <si>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</si>
  <si>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</si>
  <si>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</si>
  <si>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</si>
  <si>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</si>
  <si>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</si>
  <si>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</si>
  <si>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</si>
  <si>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</si>
  <si>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</si>
  <si>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</si>
  <si>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</si>
  <si>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</si>
  <si>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</si>
  <si>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</si>
  <si>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</si>
  <si>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</si>
  <si>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</si>
  <si>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</si>
  <si>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</si>
  <si>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</si>
  <si>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</si>
  <si>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</si>
  <si>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</si>
  <si>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</si>
  <si>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</si>
  <si>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</si>
  <si>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</si>
  <si>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</si>
  <si>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</si>
  <si>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</si>
  <si>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</si>
  <si>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</si>
  <si>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</si>
  <si>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</si>
  <si>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</si>
  <si>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</si>
  <si>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</si>
  <si>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</si>
  <si>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</si>
  <si>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</si>
  <si>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</si>
  <si>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</si>
  <si>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</si>
  <si>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</si>
  <si>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</si>
  <si>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</si>
  <si>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</si>
  <si>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</si>
  <si>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</si>
  <si>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</si>
  <si>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</si>
  <si>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</si>
  <si>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</si>
  <si>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</si>
  <si>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</si>
  <si>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</si>
  <si>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</si>
  <si>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</si>
  <si>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</si>
  <si>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</si>
  <si>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</si>
  <si>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</si>
  <si>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</si>
  <si>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</si>
  <si>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</si>
  <si>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</si>
  <si>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</si>
  <si>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</si>
  <si>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</si>
  <si>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</si>
  <si>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</si>
  <si>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</si>
  <si>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</si>
  <si>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</si>
  <si>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</si>
  <si>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</si>
  <si>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</si>
  <si>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</si>
  <si>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</si>
  <si>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</si>
  <si>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</si>
  <si>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</si>
  <si>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</si>
  <si>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</si>
  <si>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</si>
  <si>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</si>
  <si>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</si>
  <si>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</si>
  <si>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</si>
  <si>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</si>
  <si>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</si>
  <si>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</si>
  <si>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</si>
  <si>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</si>
  <si>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</si>
  <si>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</si>
  <si>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</si>
  <si>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</si>
  <si>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</si>
  <si>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</si>
  <si>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</si>
  <si>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</si>
  <si>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</si>
  <si>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</si>
  <si>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</si>
  <si>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</si>
  <si>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</si>
  <si>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</si>
  <si>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</si>
  <si>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</si>
  <si>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</si>
  <si>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</si>
  <si>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</si>
  <si>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</si>
  <si>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</si>
  <si>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</si>
  <si>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</si>
  <si>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</si>
  <si>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</si>
  <si>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</si>
  <si>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</si>
  <si>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</si>
  <si>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</si>
  <si>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</si>
  <si>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</si>
  <si>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</si>
  <si>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</si>
  <si>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</si>
  <si>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</si>
  <si>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</si>
  <si>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</si>
  <si>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</si>
  <si>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</si>
  <si>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</si>
  <si>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</si>
  <si>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</si>
  <si>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</si>
  <si>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</si>
  <si>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</si>
  <si>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</si>
  <si>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</si>
  <si>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</si>
  <si>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</si>
  <si>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</si>
  <si>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</si>
  <si>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</si>
  <si>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</si>
  <si>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</si>
  <si>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</si>
  <si>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</si>
  <si>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</si>
  <si>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</si>
  <si>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</si>
  <si>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</si>
  <si>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</si>
  <si>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</si>
  <si>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</si>
  <si>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</si>
  <si>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</si>
  <si>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</si>
  <si>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</si>
  <si>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</si>
  <si>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</si>
  <si>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</si>
  <si>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</si>
  <si>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</si>
  <si>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</si>
  <si>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</si>
  <si>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</si>
  <si>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</si>
  <si>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</si>
  <si>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</si>
  <si>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</si>
  <si>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</si>
  <si>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</si>
  <si>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</si>
  <si>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</si>
  <si>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</si>
  <si>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</si>
  <si>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</si>
  <si>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</si>
  <si>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</si>
  <si>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</si>
  <si>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</si>
  <si>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</si>
  <si>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</si>
  <si>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</si>
  <si>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</si>
  <si>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</si>
  <si>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</si>
  <si>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</si>
  <si>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</si>
  <si>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</si>
  <si>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</si>
  <si>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</si>
  <si>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</si>
  <si>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</si>
  <si>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</si>
  <si>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</si>
  <si>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</si>
  <si>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</si>
  <si>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</si>
  <si>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</si>
  <si>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</si>
  <si>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</si>
  <si>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</si>
  <si>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</si>
  <si>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</si>
  <si>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</si>
  <si>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</si>
  <si>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</si>
  <si>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</si>
  <si>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</si>
  <si>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</si>
  <si>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</si>
  <si>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</si>
  <si>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</si>
  <si>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</si>
  <si>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</si>
  <si>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</si>
  <si>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</si>
  <si>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</si>
  <si>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</si>
  <si>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</si>
  <si>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</si>
  <si>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</si>
  <si>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</si>
  <si>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</si>
  <si>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</si>
  <si>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</si>
  <si>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</si>
  <si>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</si>
  <si>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</si>
  <si>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</si>
  <si>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</si>
  <si>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</si>
  <si>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</si>
  <si>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</si>
  <si>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</si>
  <si>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</si>
  <si>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</si>
  <si>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</si>
  <si>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</si>
  <si>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</si>
  <si>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</si>
  <si>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</si>
  <si>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</si>
  <si>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</si>
  <si>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</si>
  <si>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</si>
  <si>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</si>
  <si>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</si>
  <si>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</si>
  <si>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</si>
  <si>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</si>
  <si>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</si>
  <si>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</si>
  <si>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</si>
  <si>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</si>
  <si>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</si>
  <si>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</si>
  <si>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</si>
  <si>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</si>
  <si>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</si>
  <si>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</si>
  <si>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</si>
  <si>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</si>
  <si>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</si>
  <si>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</si>
  <si>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</si>
  <si>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</si>
  <si>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</si>
  <si>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</si>
  <si>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</si>
  <si>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</si>
  <si>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</si>
  <si>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</si>
  <si>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</si>
  <si>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</si>
  <si>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</si>
  <si>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</si>
  <si>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</si>
  <si>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</si>
  <si>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</si>
  <si>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</si>
  <si>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</si>
  <si>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</si>
  <si>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</si>
  <si>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</si>
  <si>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</si>
  <si>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</si>
  <si>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</si>
  <si>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</si>
  <si>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</si>
  <si>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</si>
  <si>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</si>
  <si>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</si>
  <si>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</si>
  <si>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</si>
  <si>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</si>
  <si>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</si>
  <si>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</si>
  <si>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</si>
  <si>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</si>
  <si>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</si>
  <si>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</si>
  <si>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</si>
  <si>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</si>
  <si>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</si>
  <si>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</si>
  <si>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</si>
  <si>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</si>
  <si>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</si>
  <si>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</si>
  <si>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</si>
  <si>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</si>
  <si>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</si>
  <si>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</si>
  <si>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</si>
  <si>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</si>
  <si>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</si>
  <si>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</si>
  <si>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</si>
  <si>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</si>
  <si>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</si>
  <si>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</si>
  <si>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</si>
  <si>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</si>
  <si>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</si>
  <si>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</si>
  <si>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</si>
  <si>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</si>
  <si>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</si>
  <si>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</si>
  <si>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</si>
  <si>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</si>
  <si>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</si>
  <si>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</si>
  <si>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</si>
  <si>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</si>
  <si>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</si>
  <si>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</si>
  <si>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</si>
  <si>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</si>
  <si>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</si>
  <si>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</si>
  <si>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</si>
  <si>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</si>
  <si>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</si>
  <si>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</si>
  <si>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</si>
  <si>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</si>
  <si>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</si>
  <si>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</si>
  <si>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</si>
  <si>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</si>
  <si>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</si>
  <si>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</si>
  <si>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</si>
  <si>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</si>
  <si>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</si>
  <si>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</si>
  <si>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</si>
  <si>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</si>
  <si>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</si>
  <si>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</si>
  <si>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</si>
  <si>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</si>
  <si>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</si>
  <si>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</si>
  <si>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</si>
  <si>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</si>
  <si>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</si>
  <si>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</si>
  <si>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</si>
  <si>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</si>
  <si>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</si>
  <si>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</si>
  <si>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</si>
  <si>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</si>
  <si>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</si>
  <si>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</si>
  <si>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</si>
  <si>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</si>
  <si>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</si>
  <si>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</si>
  <si>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</si>
  <si>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</si>
  <si>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</si>
  <si>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</si>
  <si>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</si>
  <si>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</si>
  <si>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</si>
  <si>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</si>
  <si>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</si>
  <si>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</si>
  <si>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</si>
  <si>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</si>
  <si>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</si>
  <si>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</si>
  <si>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</si>
  <si>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</si>
  <si>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</si>
  <si>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</si>
  <si>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</si>
  <si>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</si>
  <si>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</si>
  <si>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</si>
  <si>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</si>
  <si>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</si>
  <si>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</si>
  <si>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</si>
  <si>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</si>
  <si>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</si>
  <si>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</si>
  <si>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</si>
  <si>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</si>
  <si>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</si>
  <si>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</si>
  <si>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</si>
  <si>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</si>
  <si>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</si>
  <si>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</si>
  <si>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</si>
  <si>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</si>
  <si>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</si>
  <si>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</si>
  <si>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</si>
  <si>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</si>
  <si>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</si>
  <si>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</si>
  <si>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</si>
  <si>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</si>
  <si>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</si>
  <si>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</si>
  <si>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</si>
  <si>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</si>
  <si>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</si>
  <si>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</si>
  <si>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</si>
  <si>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</si>
  <si>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</si>
  <si>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</si>
  <si>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</si>
  <si>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</si>
  <si>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</si>
  <si>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</si>
  <si>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</si>
  <si>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</si>
  <si>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</si>
  <si>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</si>
  <si>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</si>
  <si>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</si>
  <si>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</si>
  <si>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</si>
  <si>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</si>
  <si>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</si>
  <si>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</si>
  <si>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</si>
  <si>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</si>
  <si>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</si>
  <si>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</si>
  <si>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</si>
  <si>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</si>
  <si>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</si>
  <si>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</si>
  <si>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</si>
  <si>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</si>
  <si>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</si>
  <si>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</si>
  <si>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</si>
  <si>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</si>
  <si>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</si>
  <si>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</si>
  <si>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</si>
  <si>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</si>
  <si>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</si>
  <si>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</si>
  <si>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</si>
  <si>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</si>
  <si>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</si>
  <si>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</si>
  <si>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</si>
  <si>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</si>
  <si>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</si>
  <si>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</si>
  <si>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</si>
  <si>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</si>
  <si>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</si>
  <si>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</si>
  <si>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</si>
  <si>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</si>
  <si>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</si>
  <si>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</si>
  <si>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</si>
  <si>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</si>
  <si>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</si>
  <si>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</si>
  <si>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</si>
  <si>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</si>
  <si>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</si>
  <si>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</si>
  <si>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</si>
  <si>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</si>
  <si>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</si>
  <si>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</si>
  <si>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</si>
  <si>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</si>
  <si>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</si>
  <si>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</si>
  <si>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</si>
  <si>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</si>
  <si>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</si>
  <si>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</si>
  <si>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</si>
  <si>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</si>
  <si>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</si>
  <si>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</si>
  <si>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</si>
  <si>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</si>
  <si>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</si>
  <si>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</si>
  <si>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</si>
  <si>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</si>
  <si>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</si>
  <si>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</si>
  <si>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</si>
  <si>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</si>
  <si>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</si>
  <si>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</si>
  <si>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</si>
  <si>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</si>
  <si>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</si>
  <si>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</si>
  <si>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</si>
  <si>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</si>
  <si>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</si>
  <si>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</si>
  <si>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</si>
  <si>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</si>
  <si>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</si>
  <si>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</si>
  <si>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</si>
  <si>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</si>
  <si>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</si>
  <si>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</si>
  <si>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</si>
  <si>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</si>
  <si>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</si>
  <si>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</si>
  <si>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</si>
  <si>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</si>
  <si>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</si>
  <si>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</si>
  <si>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</si>
  <si>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</si>
  <si>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</si>
  <si>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</si>
  <si>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</si>
  <si>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</si>
  <si>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</si>
  <si>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</si>
  <si>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</si>
  <si>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</si>
  <si>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</si>
  <si>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</si>
  <si>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</si>
  <si>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</si>
  <si>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</si>
  <si>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</si>
  <si>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</si>
  <si>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</si>
  <si>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</si>
  <si>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</si>
  <si>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</si>
  <si>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</si>
  <si>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</si>
  <si>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</si>
  <si>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</si>
  <si>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</si>
  <si>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</si>
  <si>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</si>
  <si>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</si>
  <si>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</si>
  <si>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</si>
  <si>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</si>
  <si>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</si>
  <si>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</si>
  <si>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</si>
  <si>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</si>
  <si>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</si>
  <si>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</si>
  <si>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</si>
  <si>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</si>
  <si>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</si>
  <si>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</si>
  <si>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</si>
  <si>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</si>
  <si>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</si>
  <si>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</si>
  <si>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</si>
  <si>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</si>
  <si>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</si>
  <si>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</si>
  <si>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</si>
  <si>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</si>
  <si>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</si>
  <si>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</si>
  <si>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</si>
  <si>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</si>
  <si>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</si>
  <si>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</si>
  <si>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</si>
  <si>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</si>
  <si>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</si>
  <si>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</si>
  <si>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</si>
  <si>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</si>
  <si>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</si>
  <si>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</si>
  <si>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</si>
  <si>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</si>
  <si>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</si>
  <si>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</si>
  <si>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</si>
  <si>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</si>
  <si>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</si>
  <si>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</si>
  <si>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</si>
  <si>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</si>
  <si>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</si>
  <si>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</si>
  <si>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</si>
  <si>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</si>
  <si>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</si>
  <si>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</si>
  <si>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</si>
  <si>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</si>
  <si>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</si>
  <si>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</si>
  <si>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</si>
  <si>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</si>
  <si>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</si>
  <si>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</si>
  <si>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</si>
  <si>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</si>
  <si>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</si>
  <si>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</si>
  <si>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</si>
  <si>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</si>
  <si>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</si>
  <si>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</si>
  <si>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</si>
  <si>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</si>
  <si>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</si>
  <si>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</si>
  <si>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</si>
  <si>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</si>
  <si>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</si>
  <si>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</si>
  <si>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</si>
  <si>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</si>
  <si>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</si>
  <si>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</si>
  <si>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</si>
  <si>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</si>
  <si>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</si>
  <si>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</si>
  <si>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</si>
  <si>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</si>
  <si>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</si>
  <si>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</si>
  <si>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</si>
  <si>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</si>
  <si>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</si>
  <si>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</si>
  <si>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</si>
  <si>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</si>
  <si>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</si>
  <si>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</si>
  <si>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</si>
  <si>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</si>
  <si>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</si>
  <si>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</si>
  <si>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</si>
  <si>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</si>
  <si>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</si>
  <si>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</si>
  <si>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</si>
  <si>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</si>
  <si>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</si>
  <si>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</si>
  <si>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</si>
  <si>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</si>
  <si>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</si>
  <si>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</si>
  <si>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</si>
  <si>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</si>
  <si>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</si>
  <si>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</si>
  <si>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</si>
  <si>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</si>
  <si>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</si>
  <si>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</si>
  <si>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</si>
  <si>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</si>
  <si>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</si>
  <si>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</si>
  <si>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</si>
  <si>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</si>
  <si>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</si>
  <si>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</si>
  <si>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</si>
  <si>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</si>
  <si>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</si>
  <si>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</si>
  <si>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</si>
  <si>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</si>
  <si>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</si>
  <si>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</si>
  <si>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</si>
  <si>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</si>
  <si>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</si>
  <si>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</si>
  <si>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</si>
  <si>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</si>
  <si>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</si>
  <si>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</si>
  <si>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</si>
  <si>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</si>
  <si>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</si>
  <si>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</si>
  <si>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</si>
  <si>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</si>
  <si>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</si>
  <si>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</si>
  <si>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</si>
  <si>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</si>
  <si>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</si>
  <si>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</si>
  <si>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</si>
  <si>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</si>
  <si>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</si>
  <si>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</si>
  <si>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</si>
  <si>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</si>
  <si>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</si>
  <si>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</si>
  <si>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</si>
  <si>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</si>
  <si>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</si>
  <si>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</si>
  <si>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</si>
  <si>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</si>
  <si>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</si>
  <si>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</si>
  <si>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</si>
  <si>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</si>
  <si>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</si>
  <si>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</si>
  <si>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</si>
  <si>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</si>
  <si>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</si>
  <si>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</si>
  <si>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</si>
  <si>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</si>
  <si>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</si>
  <si>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</si>
  <si>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</si>
  <si>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</si>
  <si>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</si>
  <si>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</si>
  <si>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</si>
  <si>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</si>
  <si>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</si>
  <si>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</si>
  <si>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</si>
  <si>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</si>
  <si>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</si>
  <si>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</si>
  <si>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</si>
  <si>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</si>
  <si>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</si>
  <si>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</si>
  <si>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</si>
  <si>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</si>
  <si>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</si>
  <si>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</si>
  <si>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</si>
  <si>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</si>
  <si>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</si>
  <si>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</si>
  <si>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</si>
  <si>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</si>
  <si>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</si>
  <si>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</si>
  <si>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</si>
  <si>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</si>
  <si>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</si>
  <si>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</si>
  <si>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</si>
  <si>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</si>
  <si>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</si>
  <si>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</si>
  <si>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</si>
  <si>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</si>
  <si>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</si>
  <si>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</si>
  <si>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</si>
  <si>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</si>
  <si>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</si>
  <si>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</si>
  <si>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</si>
  <si>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</si>
  <si>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</si>
  <si>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</si>
  <si>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</si>
  <si>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</si>
  <si>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</si>
  <si>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</si>
  <si>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</si>
  <si>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</si>
  <si>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</si>
  <si>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</si>
  <si>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</si>
  <si>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</si>
  <si>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</si>
  <si>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</si>
  <si>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</si>
  <si>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</si>
  <si>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</si>
  <si>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</si>
  <si>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</si>
  <si>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</si>
  <si>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</si>
  <si>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</si>
  <si>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</si>
  <si>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</si>
  <si>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</si>
  <si>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</si>
  <si>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</si>
  <si>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</si>
  <si>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</si>
  <si>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</si>
  <si>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</si>
  <si>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</si>
  <si>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</si>
  <si>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</si>
  <si>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</si>
  <si>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</si>
  <si>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</si>
  <si>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</si>
  <si>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</si>
  <si>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</si>
  <si>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</si>
  <si>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</si>
  <si>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</si>
  <si>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</si>
  <si>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</si>
  <si>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</si>
  <si>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</si>
  <si>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</si>
  <si>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</si>
  <si>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</si>
  <si>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</si>
  <si>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</si>
  <si>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</si>
  <si>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</si>
  <si>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</si>
  <si>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</si>
  <si>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</si>
  <si>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</si>
  <si>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</si>
  <si>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</si>
  <si>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</si>
  <si>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</si>
  <si>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</si>
  <si>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</si>
  <si>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</si>
  <si>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</si>
  <si>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</si>
  <si>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</si>
  <si>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</si>
  <si>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</si>
  <si>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</si>
  <si>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</si>
  <si>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</si>
  <si>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</si>
  <si>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</si>
  <si>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</si>
  <si>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</si>
  <si>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</si>
  <si>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</si>
  <si>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</si>
  <si>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</si>
  <si>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</si>
  <si>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</si>
  <si>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</si>
  <si>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</si>
  <si>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</si>
  <si>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</si>
  <si>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</si>
  <si>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</si>
  <si>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</si>
  <si>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</si>
  <si>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</si>
  <si>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</si>
  <si>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</si>
  <si>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</si>
  <si>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</si>
  <si>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</si>
  <si>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</si>
  <si>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</si>
  <si>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</si>
  <si>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</si>
  <si>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</si>
  <si>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</si>
  <si>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</si>
  <si>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</si>
  <si>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</si>
  <si>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</si>
  <si>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</si>
  <si>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</si>
  <si>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</si>
  <si>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</si>
  <si>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</si>
  <si>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</si>
  <si>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</si>
  <si>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</si>
  <si>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</si>
  <si>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</si>
  <si>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</si>
  <si>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</si>
  <si>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</si>
  <si>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</si>
  <si>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</si>
  <si>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</si>
  <si>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</si>
  <si>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</si>
  <si>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</si>
  <si>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</si>
  <si>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</si>
  <si>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</si>
  <si>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</si>
  <si>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</si>
  <si>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</si>
  <si>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</si>
  <si>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</si>
  <si>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</si>
  <si>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</si>
  <si>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</si>
  <si>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</si>
  <si>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</si>
  <si>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</si>
  <si>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</si>
  <si>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</si>
  <si>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</si>
  <si>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</si>
  <si>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</si>
  <si>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</si>
  <si>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</si>
  <si>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</si>
  <si>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</si>
  <si>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</si>
  <si>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</si>
  <si>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</si>
  <si>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</si>
  <si>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</si>
  <si>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</si>
  <si>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</si>
  <si>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</si>
  <si>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</si>
  <si>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</si>
  <si>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</si>
  <si>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</si>
  <si>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</si>
  <si>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</si>
  <si>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</si>
  <si>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</si>
  <si>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</si>
  <si>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</si>
  <si>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</si>
  <si>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</si>
  <si>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</si>
  <si>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</si>
  <si>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</si>
  <si>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</si>
  <si>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</si>
  <si>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</si>
  <si>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</si>
  <si>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</si>
  <si>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</si>
  <si>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</si>
  <si>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</si>
  <si>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</si>
  <si>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</si>
  <si>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</si>
  <si>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</si>
  <si>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</si>
  <si>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</si>
  <si>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</si>
  <si>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</si>
  <si>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</si>
  <si>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</si>
  <si>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</si>
  <si>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</si>
  <si>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</si>
  <si>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</si>
  <si>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</si>
  <si>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</si>
  <si>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</si>
  <si>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</si>
  <si>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</si>
  <si>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</si>
  <si>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</si>
  <si>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</si>
  <si>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</si>
  <si>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</si>
  <si>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</si>
  <si>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</si>
  <si>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</si>
  <si>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</si>
  <si>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</si>
  <si>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</si>
  <si>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</si>
  <si>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</si>
  <si>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</si>
  <si>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</si>
  <si>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</si>
  <si>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</si>
  <si>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</si>
  <si>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</si>
  <si>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</si>
  <si>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</si>
  <si>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</si>
  <si>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</si>
  <si>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</si>
  <si>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</si>
  <si>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</si>
  <si>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</si>
  <si>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</si>
  <si>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</si>
  <si>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</si>
  <si>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</si>
  <si>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</si>
  <si>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</si>
  <si>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</si>
  <si>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</si>
  <si>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</si>
  <si>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</si>
  <si>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</si>
  <si>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</si>
  <si>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</si>
  <si>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</si>
  <si>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</si>
  <si>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</si>
  <si>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</si>
  <si>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</si>
  <si>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</si>
  <si>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</si>
  <si>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</si>
  <si>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</si>
  <si>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</si>
  <si>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</si>
  <si>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</si>
  <si>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</si>
  <si>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</si>
  <si>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</si>
  <si>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</si>
  <si>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</si>
  <si>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</si>
  <si>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</si>
  <si>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</si>
  <si>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</si>
  <si>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</si>
  <si>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</si>
  <si>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</si>
  <si>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</si>
  <si>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</si>
  <si>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</si>
  <si>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</si>
  <si>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</si>
  <si>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</si>
  <si>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</si>
  <si>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</si>
  <si>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</si>
  <si>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</si>
  <si>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</si>
  <si>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</si>
  <si>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</si>
  <si>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</si>
  <si>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</si>
  <si>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</si>
  <si>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</si>
  <si>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</si>
  <si>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</si>
  <si>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</si>
  <si>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</si>
  <si>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</si>
  <si>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</si>
  <si>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</si>
  <si>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</si>
  <si>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</si>
  <si>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</si>
  <si>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</si>
  <si>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</si>
  <si>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</si>
  <si>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</si>
  <si>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</si>
  <si>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</si>
  <si>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</si>
  <si>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</si>
  <si>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</si>
  <si>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</si>
  <si>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</si>
  <si>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</si>
  <si>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</si>
  <si>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</si>
  <si>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</si>
  <si>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</si>
  <si>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</si>
  <si>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</si>
  <si>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</si>
  <si>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</si>
  <si>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</si>
  <si>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</si>
  <si>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</si>
  <si>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</si>
  <si>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</si>
  <si>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</si>
  <si>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</si>
  <si>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</si>
  <si>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</si>
  <si>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</si>
  <si>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</si>
  <si>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</si>
  <si>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</si>
  <si>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</si>
  <si>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</si>
  <si>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</si>
  <si>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</si>
  <si>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</si>
  <si>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</si>
  <si>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</si>
  <si>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</si>
  <si>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</si>
  <si>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</si>
  <si>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</si>
  <si>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</si>
  <si>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</si>
  <si>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</si>
  <si>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</si>
  <si>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</si>
  <si>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</si>
  <si>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</si>
  <si>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</si>
  <si>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</si>
  <si>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</si>
  <si>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</si>
  <si>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</si>
  <si>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</si>
  <si>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</si>
  <si>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</si>
  <si>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</si>
  <si>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</si>
  <si>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</si>
  <si>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</si>
  <si>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</si>
  <si>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</si>
  <si>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</si>
  <si>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</si>
  <si>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</si>
  <si>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</si>
  <si>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</si>
  <si>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</si>
  <si>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</si>
  <si>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</si>
  <si>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</si>
  <si>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</si>
  <si>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</si>
  <si>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</si>
  <si>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</si>
  <si>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</si>
  <si>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</si>
  <si>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</si>
  <si>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</si>
  <si>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</si>
  <si>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</si>
  <si>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</si>
  <si>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</si>
  <si>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</si>
  <si>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</si>
  <si>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</si>
  <si>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</si>
  <si>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</si>
  <si>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</si>
  <si>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</si>
  <si>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</si>
  <si>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</si>
  <si>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</si>
  <si>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</si>
  <si>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</si>
  <si>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</si>
  <si>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</si>
  <si>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</si>
  <si>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</si>
  <si>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</si>
  <si>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</si>
  <si>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</si>
  <si>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</si>
  <si>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</si>
  <si>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</si>
  <si>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</si>
  <si>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</si>
  <si>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</si>
  <si>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</si>
  <si>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</si>
  <si>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</si>
  <si>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</si>
  <si>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</si>
  <si>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</si>
  <si>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</si>
  <si>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</si>
  <si>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</si>
  <si>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</si>
  <si>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</si>
  <si>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</si>
  <si>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</si>
  <si>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</si>
  <si>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</si>
  <si>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</si>
  <si>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</si>
  <si>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</si>
  <si>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</si>
  <si>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</si>
  <si>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</si>
  <si>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</si>
  <si>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</si>
  <si>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</si>
  <si>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</si>
  <si>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</si>
  <si>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</si>
  <si>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</si>
  <si>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</si>
  <si>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</si>
  <si>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</si>
  <si>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</si>
  <si>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</si>
  <si>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</si>
  <si>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</si>
  <si>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</si>
  <si>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</si>
  <si>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</si>
  <si>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</si>
  <si>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</si>
  <si>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</si>
  <si>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</si>
  <si>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</si>
  <si>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</si>
  <si>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</si>
  <si>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</si>
  <si>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</si>
  <si>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</si>
  <si>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</si>
  <si>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</si>
  <si>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</si>
  <si>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</si>
  <si>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</si>
  <si>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</si>
  <si>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</si>
  <si>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</si>
  <si>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</si>
  <si>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</si>
  <si>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</si>
  <si>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</si>
  <si>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</si>
  <si>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</si>
  <si>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</si>
  <si>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</si>
  <si>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</si>
  <si>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</si>
  <si>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</si>
  <si>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</si>
  <si>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</si>
  <si>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</si>
  <si>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</si>
  <si>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</si>
  <si>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</si>
  <si>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</si>
  <si>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</si>
  <si>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</si>
  <si>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</si>
  <si>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</si>
  <si>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</si>
  <si>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</si>
  <si>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</si>
  <si>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</si>
  <si>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</si>
  <si>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</si>
  <si>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</si>
  <si>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</si>
  <si>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</si>
  <si>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</si>
  <si>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</si>
  <si>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</si>
  <si>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</si>
  <si>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</si>
  <si>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</si>
  <si>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</si>
  <si>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</si>
  <si>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</si>
  <si>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</si>
  <si>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</si>
  <si>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</si>
  <si>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</si>
  <si>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</si>
  <si>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</si>
  <si>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</si>
  <si>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</si>
  <si>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</si>
  <si>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</si>
  <si>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</si>
  <si>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</si>
  <si>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</si>
  <si>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</si>
  <si>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</si>
  <si>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</si>
  <si>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</si>
  <si>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</si>
  <si>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</si>
  <si>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</si>
  <si>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</si>
  <si>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</si>
  <si>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</si>
  <si>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</si>
  <si>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</si>
  <si>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</si>
  <si>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</si>
  <si>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</si>
  <si>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</si>
  <si>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</si>
  <si>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</si>
  <si>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</si>
  <si>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</si>
  <si>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</si>
  <si>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</si>
  <si>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</si>
  <si>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</si>
  <si>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</si>
  <si>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</si>
  <si>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</si>
  <si>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</si>
  <si>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</si>
  <si>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</si>
  <si>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</si>
  <si>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</si>
  <si>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</si>
  <si>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</si>
  <si>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</si>
  <si>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</si>
  <si>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</si>
  <si>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</si>
  <si>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</si>
  <si>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</si>
  <si>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</si>
  <si>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</si>
  <si>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</si>
  <si>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</si>
  <si>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</si>
  <si>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</si>
  <si>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</si>
  <si>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</si>
  <si>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</si>
  <si>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</si>
  <si>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</si>
  <si>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</si>
  <si>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</si>
  <si>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</si>
  <si>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</si>
  <si>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</si>
  <si>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</si>
  <si>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</si>
  <si>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</si>
  <si>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</si>
  <si>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</si>
  <si>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</si>
  <si>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</si>
  <si>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</si>
  <si>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</si>
  <si>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</si>
  <si>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</si>
  <si>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</si>
  <si>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</si>
  <si>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</si>
  <si>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</si>
  <si>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</si>
  <si>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</si>
  <si>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</si>
  <si>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</si>
  <si>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</si>
  <si>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</si>
  <si>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</si>
  <si>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</si>
  <si>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</si>
  <si>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</si>
  <si>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</si>
  <si>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</si>
  <si>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</si>
  <si>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</si>
  <si>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</si>
  <si>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</si>
  <si>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</si>
  <si>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</si>
  <si>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</si>
  <si>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</si>
  <si>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</si>
  <si>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</si>
  <si>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</si>
  <si>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</si>
  <si>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</si>
  <si>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</si>
  <si>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</si>
  <si>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</si>
  <si>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</si>
  <si>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</si>
  <si>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</si>
  <si>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</si>
  <si>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</si>
  <si>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</si>
  <si>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</si>
  <si>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</si>
  <si>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</si>
  <si>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</si>
  <si>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</si>
  <si>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</si>
  <si>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</si>
  <si>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</si>
  <si>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</si>
  <si>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</si>
  <si>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</si>
  <si>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</si>
  <si>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</si>
  <si>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</si>
  <si>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</si>
  <si>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</si>
  <si>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</si>
  <si>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</si>
  <si>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</si>
  <si>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</si>
  <si>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</si>
  <si>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</si>
  <si>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</si>
  <si>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</si>
  <si>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</si>
  <si>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</si>
  <si>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</si>
  <si>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</si>
  <si>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</si>
  <si>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</si>
  <si>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</si>
  <si>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</si>
  <si>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</si>
  <si>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</si>
  <si>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</si>
  <si>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</si>
  <si>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</si>
  <si>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</si>
  <si>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</si>
  <si>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</si>
  <si>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</si>
  <si>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</si>
  <si>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</si>
  <si>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</si>
  <si>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</si>
  <si>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</si>
  <si>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</si>
  <si>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</si>
  <si>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</si>
  <si>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</si>
  <si>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</si>
  <si>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</si>
  <si>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</si>
  <si>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</si>
  <si>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</si>
  <si>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</si>
  <si>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</si>
  <si>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</si>
  <si>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</si>
  <si>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</si>
  <si>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</si>
  <si>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</si>
  <si>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</si>
  <si>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</si>
  <si>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</si>
  <si>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</si>
  <si>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</si>
  <si>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</si>
  <si>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</si>
  <si>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</si>
  <si>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</si>
  <si>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</si>
  <si>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</si>
  <si>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</si>
  <si>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</si>
  <si>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</si>
  <si>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</si>
  <si>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</si>
  <si>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</si>
  <si>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</si>
  <si>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</si>
  <si>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</si>
  <si>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</si>
  <si>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</si>
  <si>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</si>
  <si>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</si>
  <si>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</si>
  <si>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</si>
  <si>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</si>
  <si>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</si>
  <si>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</si>
  <si>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</si>
  <si>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</si>
  <si>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</si>
  <si>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</si>
  <si>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</si>
  <si>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</si>
  <si>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</si>
  <si>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</si>
  <si>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</si>
  <si>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</si>
  <si>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</si>
  <si>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</si>
  <si>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</si>
  <si>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</si>
  <si>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</si>
  <si>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</si>
  <si>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</si>
  <si>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</si>
  <si>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</si>
  <si>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</si>
  <si>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</si>
  <si>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</si>
  <si>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</si>
  <si>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</si>
  <si>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</si>
  <si>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</si>
  <si>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</si>
  <si>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</si>
  <si>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</si>
  <si>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</si>
  <si>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</si>
  <si>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</si>
  <si>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</si>
  <si>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</si>
  <si>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</si>
  <si>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</si>
  <si>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</si>
  <si>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</si>
  <si>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</si>
  <si>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</si>
  <si>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</si>
  <si>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</si>
  <si>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</si>
  <si>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</si>
  <si>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</si>
  <si>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</si>
  <si>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</si>
  <si>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</si>
  <si>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</si>
  <si>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</si>
  <si>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</si>
  <si>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</si>
  <si>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</si>
  <si>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</si>
  <si>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</si>
  <si>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</si>
  <si>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</si>
  <si>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</si>
  <si>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</si>
  <si>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</si>
  <si>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</si>
  <si>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</si>
  <si>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</si>
  <si>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</si>
  <si>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</si>
  <si>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</si>
  <si>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</si>
  <si>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</si>
  <si>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</si>
  <si>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</si>
  <si>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</si>
  <si>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</si>
  <si>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</si>
  <si>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</si>
  <si>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</si>
  <si>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</si>
  <si>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</si>
  <si>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</si>
  <si>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</si>
  <si>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</si>
  <si>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</si>
  <si>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</si>
  <si>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</si>
  <si>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</si>
  <si>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</si>
  <si>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</si>
  <si>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</si>
  <si>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</si>
  <si>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</si>
  <si>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</si>
  <si>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</si>
  <si>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</si>
  <si>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</si>
  <si>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</si>
  <si>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</si>
  <si>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</si>
  <si>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</si>
  <si>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</si>
  <si>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</si>
  <si>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</si>
  <si>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</si>
  <si>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</si>
  <si>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</si>
  <si>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</si>
  <si>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</si>
  <si>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</si>
  <si>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</si>
  <si>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</si>
  <si>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</si>
  <si>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</si>
  <si>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</si>
  <si>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</si>
  <si>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</si>
  <si>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</si>
  <si>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</si>
  <si>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</si>
  <si>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</si>
  <si>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</si>
  <si>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</si>
  <si>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</si>
  <si>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</si>
  <si>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</si>
  <si>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</si>
  <si>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</si>
  <si>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</si>
  <si>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</si>
  <si>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</si>
  <si>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</si>
  <si>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</si>
  <si>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</si>
  <si>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</si>
  <si>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</si>
  <si>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</si>
  <si>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</si>
  <si>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</si>
  <si>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</si>
  <si>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</si>
  <si>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</si>
  <si>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</si>
  <si>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</si>
  <si>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</si>
  <si>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</si>
  <si>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</si>
  <si>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</si>
  <si>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</si>
  <si>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</si>
  <si>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</si>
  <si>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</si>
  <si>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</si>
  <si>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</si>
  <si>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</si>
  <si>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</si>
  <si>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</si>
  <si>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</si>
  <si>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</si>
  <si>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</si>
  <si>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</si>
  <si>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</si>
  <si>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</si>
  <si>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</si>
  <si>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</si>
  <si>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</si>
  <si>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</si>
  <si>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</si>
  <si>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</si>
  <si>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</si>
  <si>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</si>
  <si>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</si>
  <si>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</si>
  <si>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</si>
  <si>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</si>
  <si>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</si>
  <si>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</si>
  <si>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</si>
  <si>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</si>
  <si>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</si>
  <si>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</si>
  <si>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</si>
  <si>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</si>
  <si>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</si>
  <si>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</si>
  <si>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</si>
  <si>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</si>
  <si>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</si>
  <si>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</si>
  <si>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</si>
  <si>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</si>
  <si>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</si>
  <si>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</si>
  <si>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</si>
  <si>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</si>
  <si>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</si>
  <si>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</si>
  <si>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</si>
  <si>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</si>
  <si>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</si>
  <si>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</si>
  <si>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</si>
  <si>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</si>
  <si>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</si>
  <si>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</si>
  <si>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</si>
  <si>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</si>
  <si>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</si>
  <si>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</si>
  <si>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</si>
  <si>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</si>
  <si>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</si>
  <si>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</si>
  <si>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</si>
  <si>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</si>
  <si>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</si>
  <si>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</si>
  <si>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</si>
  <si>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</si>
  <si>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</si>
  <si>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</si>
  <si>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</si>
  <si>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</si>
  <si>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</si>
  <si>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</si>
  <si>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</si>
  <si>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</si>
  <si>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</si>
  <si>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</si>
  <si>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</si>
  <si>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</si>
  <si>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</si>
  <si>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</si>
  <si>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</si>
  <si>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</si>
  <si>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</si>
  <si>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</si>
  <si>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</si>
  <si>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</si>
  <si>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</si>
  <si>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</si>
  <si>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</si>
  <si>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</si>
  <si>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</si>
  <si>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</si>
  <si>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</si>
  <si>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</si>
  <si>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</si>
  <si>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</si>
  <si>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</si>
  <si>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</si>
  <si>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</si>
  <si>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</si>
  <si>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</si>
  <si>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</si>
  <si>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</si>
  <si>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</si>
  <si>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</si>
  <si>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</si>
  <si>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</si>
  <si>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</si>
  <si>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</si>
  <si>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</si>
  <si>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</si>
  <si>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</si>
  <si>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</si>
  <si>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</si>
  <si>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</si>
  <si>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</si>
  <si>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</si>
  <si>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</si>
  <si>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</si>
  <si>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</si>
  <si>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</si>
  <si>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</si>
  <si>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</si>
  <si>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</si>
  <si>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</si>
  <si>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</si>
  <si>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</si>
  <si>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</si>
  <si>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</si>
  <si>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</si>
  <si>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</si>
  <si>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</si>
  <si>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</si>
  <si>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</si>
  <si>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</si>
  <si>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</si>
  <si>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</si>
  <si>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</si>
  <si>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</si>
  <si>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</si>
  <si>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</si>
  <si>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</si>
  <si>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</si>
  <si>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</si>
  <si>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</si>
  <si>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</si>
  <si>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</si>
  <si>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</si>
  <si>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</si>
  <si>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</si>
  <si>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</si>
  <si>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</si>
  <si>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</si>
  <si>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</si>
  <si>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</si>
  <si>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</si>
  <si>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</si>
  <si>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</si>
  <si>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</si>
  <si>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</si>
  <si>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</si>
  <si>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</si>
  <si>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</si>
  <si>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</si>
  <si>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</si>
  <si>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</si>
  <si>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</si>
  <si>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</si>
  <si>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</si>
  <si>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</si>
  <si>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</si>
  <si>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</si>
  <si>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</si>
  <si>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</si>
  <si>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</si>
  <si>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</si>
  <si>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</si>
  <si>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</si>
  <si>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</si>
  <si>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</si>
  <si>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</si>
  <si>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</si>
  <si>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</si>
  <si>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</si>
  <si>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</si>
  <si>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</si>
  <si>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</si>
  <si>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</si>
  <si>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</si>
  <si>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</si>
  <si>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</si>
  <si>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</si>
  <si>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</si>
  <si>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</si>
  <si>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</si>
  <si>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</si>
  <si>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</si>
  <si>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</si>
  <si>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</si>
  <si>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</si>
  <si>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</si>
  <si>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</si>
  <si>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</si>
  <si>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</si>
  <si>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</si>
  <si>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</si>
  <si>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</si>
  <si>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</si>
  <si>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</si>
  <si>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</si>
  <si>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</si>
  <si>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</si>
  <si>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</si>
  <si>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</si>
  <si>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</si>
  <si>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</si>
  <si>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</si>
  <si>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</si>
  <si>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</si>
  <si>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</si>
  <si>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</si>
  <si>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</si>
  <si>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</si>
  <si>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</si>
  <si>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</si>
  <si>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</si>
  <si>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</si>
  <si>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</si>
  <si>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</si>
  <si>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</si>
  <si>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</si>
  <si>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</si>
  <si>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</si>
  <si>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</si>
  <si>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</si>
  <si>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</si>
  <si>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</si>
  <si>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</si>
  <si>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</si>
  <si>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</si>
  <si>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</si>
  <si>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</si>
  <si>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</si>
  <si>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</si>
  <si>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</si>
  <si>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</si>
  <si>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</si>
  <si>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</si>
  <si>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</si>
  <si>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</si>
  <si>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</si>
  <si>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</si>
  <si>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</si>
  <si>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</si>
  <si>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</si>
  <si>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</si>
  <si>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</si>
  <si>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</si>
  <si>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</si>
  <si>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</si>
  <si>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</si>
  <si>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</si>
  <si>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</si>
  <si>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</si>
  <si>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</si>
  <si>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</si>
  <si>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</si>
  <si>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</si>
  <si>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</si>
  <si>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</si>
  <si>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</si>
  <si>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</si>
  <si>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</si>
  <si>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</si>
  <si>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</si>
  <si>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</si>
  <si>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</si>
  <si>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</si>
  <si>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</si>
  <si>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</si>
  <si>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</si>
  <si>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</si>
  <si>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</si>
  <si>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</si>
  <si>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</si>
  <si>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</si>
  <si>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</si>
  <si>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</si>
  <si>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</si>
  <si>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</si>
  <si>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</si>
  <si>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</si>
  <si>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</si>
  <si>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</si>
  <si>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</si>
  <si>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</si>
  <si>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</si>
  <si>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</si>
  <si>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</si>
  <si>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</si>
  <si>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</si>
  <si>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</si>
  <si>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</si>
  <si>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</si>
  <si>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</si>
  <si>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</si>
  <si>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</si>
  <si>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</si>
  <si>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</si>
  <si>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</si>
  <si>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</si>
  <si>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</si>
  <si>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</si>
  <si>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</si>
  <si>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</si>
  <si>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</si>
  <si>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</si>
  <si>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</si>
  <si>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</si>
  <si>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</si>
  <si>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</si>
  <si>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</si>
  <si>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</si>
  <si>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</si>
  <si>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</si>
  <si>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</si>
  <si>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</si>
  <si>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</si>
  <si>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</si>
  <si>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</si>
  <si>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</si>
  <si>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</si>
  <si>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</si>
  <si>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</si>
  <si>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</si>
  <si>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</si>
  <si>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</si>
  <si>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</si>
  <si>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</si>
  <si>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</si>
  <si>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</si>
  <si>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</si>
  <si>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</si>
  <si>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</si>
  <si>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</si>
  <si>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</si>
  <si>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</si>
  <si>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</si>
  <si>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</si>
  <si>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</si>
  <si>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</si>
  <si>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</si>
  <si>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</si>
  <si>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</si>
  <si>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</si>
  <si>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</si>
  <si>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</si>
  <si>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</si>
  <si>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</si>
  <si>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</si>
  <si>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</si>
  <si>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</si>
  <si>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</si>
  <si>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</si>
  <si>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</si>
  <si>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</si>
  <si>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</si>
  <si>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</si>
  <si>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</si>
  <si>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</si>
  <si>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</si>
  <si>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</si>
  <si>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</si>
  <si>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</si>
  <si>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</si>
  <si>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</si>
  <si>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</si>
  <si>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</si>
  <si>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</si>
  <si>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</si>
  <si>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</si>
  <si>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</si>
  <si>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</si>
  <si>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</si>
  <si>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</si>
  <si>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</si>
  <si>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</si>
  <si>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</si>
  <si>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</si>
  <si>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</si>
  <si>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</si>
  <si>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</si>
  <si>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</si>
  <si>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</si>
  <si>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</si>
  <si>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</si>
  <si>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</si>
  <si>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</si>
  <si>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</si>
  <si>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</si>
  <si>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</si>
  <si>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</si>
  <si>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</si>
  <si>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</si>
  <si>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</si>
  <si>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</si>
  <si>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</si>
  <si>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</si>
  <si>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</si>
  <si>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</si>
  <si>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</si>
  <si>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</si>
  <si>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</si>
  <si>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</si>
  <si>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</si>
  <si>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</si>
  <si>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</si>
  <si>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</si>
  <si>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</si>
  <si>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</si>
  <si>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</si>
  <si>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</si>
  <si>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</si>
  <si>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</si>
  <si>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</si>
  <si>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</si>
  <si>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</si>
  <si>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</si>
  <si>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</si>
  <si>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</si>
  <si>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</si>
  <si>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</si>
  <si>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</si>
  <si>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</si>
  <si>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</si>
  <si>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</si>
  <si>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</si>
  <si>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</si>
  <si>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</si>
  <si>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</si>
  <si>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</si>
  <si>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</si>
  <si>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</si>
  <si>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</si>
  <si>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</si>
  <si>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</si>
  <si>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</si>
  <si>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</si>
  <si>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</si>
  <si>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</si>
  <si>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</si>
  <si>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</si>
  <si>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</si>
  <si>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</si>
  <si>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</si>
  <si>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</si>
  <si>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</si>
  <si>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</si>
  <si>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</si>
  <si>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</si>
  <si>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</si>
  <si>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</si>
  <si>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</si>
  <si>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</si>
  <si>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</si>
  <si>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</si>
  <si>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</si>
  <si>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</si>
  <si>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</si>
  <si>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</si>
  <si>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</si>
  <si>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</si>
  <si>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</si>
  <si>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</si>
  <si>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</si>
  <si>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</si>
  <si>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</si>
  <si>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</si>
  <si>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</si>
  <si>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</si>
  <si>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</si>
  <si>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</si>
  <si>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</si>
  <si>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</si>
  <si>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</si>
  <si>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</si>
  <si>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</si>
  <si>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</si>
  <si>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</si>
  <si>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</si>
  <si>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</si>
  <si>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</si>
  <si>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</si>
  <si>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</si>
  <si>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</si>
  <si>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</si>
  <si>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</si>
  <si>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</si>
  <si>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</si>
  <si>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</si>
  <si>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</si>
  <si>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</si>
  <si>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</si>
  <si>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</si>
  <si>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</si>
  <si>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</si>
  <si>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</si>
  <si>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</si>
  <si>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</si>
  <si>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</si>
  <si>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</si>
  <si>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</si>
  <si>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</si>
  <si>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</si>
  <si>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</si>
  <si>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</si>
  <si>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</si>
  <si>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</si>
  <si>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</si>
  <si>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</si>
  <si>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</si>
  <si>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</si>
  <si>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</si>
  <si>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</si>
  <si>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</si>
  <si>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</si>
  <si>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</si>
  <si>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</si>
  <si>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</si>
  <si>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</si>
  <si>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</si>
  <si>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</si>
  <si>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</si>
  <si>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</si>
  <si>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</si>
  <si>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</si>
  <si>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</si>
  <si>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</si>
  <si>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</si>
  <si>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</si>
  <si>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</si>
  <si>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</si>
  <si>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</si>
  <si>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</si>
  <si>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</si>
  <si>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</si>
  <si>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</si>
  <si>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</si>
  <si>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</si>
  <si>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</si>
  <si>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</si>
  <si>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</si>
  <si>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</si>
  <si>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</si>
  <si>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</si>
  <si>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</si>
  <si>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</si>
  <si>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</si>
  <si>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</si>
  <si>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</si>
  <si>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</si>
  <si>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</si>
  <si>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</si>
  <si>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</si>
  <si>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</si>
  <si>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</si>
  <si>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</si>
  <si>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</si>
  <si>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</si>
  <si>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</si>
  <si>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</si>
  <si>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</si>
  <si>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</si>
  <si>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</si>
  <si>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</si>
  <si>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</si>
  <si>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</si>
  <si>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</si>
  <si>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</si>
  <si>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</si>
  <si>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</si>
  <si>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</si>
  <si>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</si>
  <si>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</si>
  <si>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</si>
  <si>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</si>
  <si>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</si>
  <si>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</si>
  <si>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</si>
  <si>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</si>
  <si>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</si>
  <si>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</si>
  <si>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</si>
  <si>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</si>
  <si>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</si>
  <si>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</si>
  <si>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</si>
  <si>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</si>
  <si>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</si>
  <si>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</si>
  <si>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</si>
  <si>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</si>
  <si>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</si>
  <si>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</si>
  <si>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</si>
  <si>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</si>
  <si>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</si>
  <si>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</si>
  <si>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</si>
  <si>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</si>
  <si>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</si>
  <si>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</si>
  <si>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</si>
  <si>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</si>
  <si>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</si>
  <si>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</si>
  <si>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</si>
  <si>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</si>
  <si>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</si>
  <si>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</si>
  <si>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</si>
  <si>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</si>
  <si>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</si>
  <si>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</si>
  <si>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</si>
  <si>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</si>
  <si>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</si>
  <si>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</si>
  <si>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</si>
  <si>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</si>
  <si>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</si>
  <si>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</si>
  <si>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</si>
  <si>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</si>
  <si>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</si>
  <si>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</si>
  <si>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</si>
  <si>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</si>
  <si>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</si>
  <si>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</si>
  <si>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</si>
  <si>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</si>
  <si>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</si>
  <si>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</si>
  <si>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</si>
  <si>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</si>
  <si>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</si>
  <si>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</si>
  <si>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</si>
  <si>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</si>
  <si>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</si>
  <si>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</si>
  <si>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</si>
  <si>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</si>
  <si>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</si>
  <si>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</si>
  <si>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</si>
  <si>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</si>
  <si>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</si>
  <si>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</si>
  <si>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</si>
  <si>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</si>
  <si>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</si>
  <si>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</si>
  <si>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</si>
  <si>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</si>
  <si>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</si>
  <si>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</si>
  <si>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</si>
  <si>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</si>
  <si>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</si>
  <si>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</si>
  <si>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</si>
  <si>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</si>
  <si>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</si>
  <si>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</si>
  <si>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</si>
  <si>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</si>
  <si>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</si>
  <si>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</si>
  <si>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</si>
  <si>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</si>
  <si>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</si>
  <si>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</si>
  <si>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</si>
  <si>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</si>
  <si>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</si>
  <si>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</si>
  <si>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</si>
  <si>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</si>
  <si>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</si>
  <si>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</si>
  <si>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</si>
  <si>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</si>
  <si>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</si>
  <si>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</si>
  <si>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</si>
  <si>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</si>
  <si>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</si>
  <si>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</si>
  <si>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</si>
  <si>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</si>
  <si>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</si>
  <si>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</si>
  <si>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</si>
  <si>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</si>
  <si>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</si>
  <si>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</si>
  <si>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</si>
  <si>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</si>
  <si>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</si>
  <si>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</si>
  <si>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</si>
  <si>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</si>
  <si>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</si>
  <si>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</si>
  <si>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</si>
  <si>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</si>
  <si>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</si>
  <si>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</si>
  <si>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</si>
  <si>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</si>
  <si>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</si>
  <si>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</si>
  <si>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</si>
  <si>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</si>
  <si>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</si>
  <si>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</si>
  <si>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</si>
  <si>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</si>
  <si>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</si>
  <si>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</si>
  <si>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</si>
  <si>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</si>
  <si>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</si>
  <si>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</si>
  <si>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</si>
  <si>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</si>
  <si>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</si>
  <si>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</si>
  <si>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</si>
  <si>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</si>
  <si>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</si>
  <si>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</si>
  <si>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</si>
  <si>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</si>
  <si>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</si>
  <si>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</si>
  <si>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</si>
  <si>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</si>
  <si>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</si>
  <si>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</si>
  <si>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</si>
  <si>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</si>
  <si>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</si>
  <si>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</si>
  <si>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</si>
  <si>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</si>
  <si>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</si>
  <si>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</si>
  <si>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</si>
  <si>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</si>
  <si>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</si>
  <si>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</si>
  <si>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</si>
  <si>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</si>
  <si>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</si>
  <si>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</si>
  <si>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</si>
  <si>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</si>
  <si>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</si>
  <si>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</si>
  <si>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</si>
  <si>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</si>
  <si>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</si>
  <si>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</si>
  <si>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</si>
  <si>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</si>
  <si>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</si>
  <si>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</si>
  <si>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</si>
  <si>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</si>
  <si>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</si>
  <si>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</si>
  <si>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</si>
  <si>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</si>
  <si>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</si>
  <si>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</si>
  <si>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</si>
  <si>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</si>
  <si>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</si>
  <si>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</si>
  <si>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</si>
  <si>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</si>
  <si>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</si>
  <si>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</si>
  <si>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</si>
  <si>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</si>
  <si>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</si>
  <si>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</si>
  <si>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</si>
  <si>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</si>
  <si>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</si>
  <si>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</si>
  <si>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</si>
  <si>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</si>
  <si>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</si>
  <si>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</si>
  <si>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</si>
  <si>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</si>
  <si>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</si>
  <si>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</si>
  <si>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</si>
  <si>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</si>
  <si>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</si>
  <si>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</si>
  <si>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</si>
  <si>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</si>
  <si>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</si>
  <si>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</si>
  <si>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</si>
  <si>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</si>
  <si>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</si>
  <si>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</si>
  <si>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</si>
  <si>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</si>
  <si>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</si>
  <si>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</si>
  <si>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</si>
  <si>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</si>
  <si>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</si>
  <si>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</si>
  <si>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</si>
  <si>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</si>
  <si>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</si>
  <si>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</si>
  <si>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</si>
  <si>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</si>
  <si>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</si>
  <si>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</si>
  <si>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</si>
  <si>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</si>
  <si>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</si>
  <si>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</si>
  <si>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</si>
  <si>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</si>
  <si>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</si>
  <si>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</si>
  <si>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</si>
  <si>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</si>
  <si>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</si>
  <si>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</si>
  <si>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</si>
  <si>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</si>
  <si>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</si>
  <si>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</si>
  <si>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</si>
  <si>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</si>
  <si>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</si>
  <si>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</si>
  <si>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</si>
  <si>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</si>
  <si>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</si>
  <si>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</si>
  <si>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</si>
  <si>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</si>
  <si>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</si>
  <si>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</si>
  <si>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</si>
  <si>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</si>
  <si>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</si>
  <si>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</si>
  <si>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</si>
  <si>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</si>
  <si>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</si>
  <si>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</si>
  <si>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</si>
  <si>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</si>
  <si>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</si>
  <si>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</si>
  <si>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</si>
  <si>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</si>
  <si>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</si>
  <si>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</si>
  <si>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</si>
  <si>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</si>
  <si>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</si>
  <si>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</si>
  <si>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</si>
  <si>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</si>
  <si>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</si>
  <si>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</si>
  <si>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</si>
  <si>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</si>
  <si>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</si>
  <si>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</si>
  <si>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</si>
  <si>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</si>
  <si>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</si>
  <si>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</si>
  <si>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</si>
  <si>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</si>
  <si>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</si>
  <si>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</si>
  <si>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</si>
  <si>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</si>
  <si>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</si>
  <si>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</si>
  <si>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</si>
  <si>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</si>
  <si>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</si>
  <si>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</si>
  <si>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</si>
  <si>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</si>
  <si>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</si>
  <si>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</si>
  <si>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</si>
  <si>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</si>
  <si>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</si>
  <si>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</si>
  <si>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</si>
  <si>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</si>
  <si>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</si>
  <si>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</si>
  <si>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</si>
  <si>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</si>
  <si>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</si>
  <si>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</si>
  <si>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</si>
  <si>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</si>
  <si>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</si>
  <si>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</si>
  <si>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</si>
  <si>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</si>
  <si>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</si>
  <si>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</si>
  <si>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</si>
  <si>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</si>
  <si>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</si>
  <si>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</si>
  <si>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</si>
  <si>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</si>
  <si>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</si>
  <si>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</si>
  <si>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</si>
  <si>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</si>
  <si>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</si>
  <si>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</si>
  <si>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</si>
  <si>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</si>
  <si>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</si>
  <si>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</si>
  <si>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</si>
  <si>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</si>
  <si>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</si>
  <si>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</si>
  <si>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</si>
  <si>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</si>
  <si>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</si>
  <si>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</si>
  <si>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</si>
  <si>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</si>
  <si>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</si>
  <si>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</si>
  <si>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</si>
  <si>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</si>
  <si>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</si>
  <si>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</si>
  <si>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</si>
  <si>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</si>
  <si>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</si>
  <si>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</si>
  <si>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</si>
  <si>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</si>
  <si>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</si>
  <si>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</si>
  <si>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</si>
  <si>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</si>
  <si>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</si>
  <si>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</si>
  <si>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</si>
  <si>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</si>
  <si>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</si>
  <si>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</si>
  <si>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</si>
  <si>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</si>
  <si>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</si>
  <si>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</si>
  <si>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</si>
  <si>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</si>
  <si>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</si>
  <si>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</si>
  <si>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</si>
  <si>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</si>
  <si>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</si>
  <si>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</si>
  <si>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</si>
  <si>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</si>
  <si>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</si>
  <si>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</si>
  <si>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</si>
  <si>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</si>
  <si>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</si>
  <si>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</si>
  <si>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</si>
  <si>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</si>
  <si>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</si>
  <si>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</si>
  <si>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</si>
  <si>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</si>
  <si>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</si>
  <si>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</si>
  <si>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</si>
  <si>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</si>
  <si>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</si>
  <si>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</si>
  <si>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</si>
  <si>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</si>
  <si>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</si>
  <si>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</si>
  <si>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</si>
  <si>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</si>
  <si>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</si>
  <si>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</si>
  <si>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</si>
  <si>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</si>
  <si>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</si>
  <si>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</si>
  <si>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</si>
  <si>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</si>
  <si>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</si>
  <si>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</si>
  <si>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</si>
  <si>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</si>
  <si>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</si>
  <si>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</si>
  <si>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</si>
  <si>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</si>
  <si>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</si>
  <si>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</si>
  <si>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</si>
  <si>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</si>
  <si>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</si>
  <si>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</si>
  <si>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</si>
  <si>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</si>
  <si>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</si>
  <si>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</si>
  <si>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</si>
  <si>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</si>
  <si>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</si>
  <si>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</si>
  <si>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</si>
  <si>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</si>
  <si>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</si>
  <si>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</si>
  <si>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</si>
  <si>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</si>
  <si>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</si>
  <si>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</si>
  <si>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</si>
  <si>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</si>
  <si>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</si>
  <si>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</si>
  <si>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</si>
  <si>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</si>
  <si>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</si>
  <si>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</si>
  <si>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</si>
  <si>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</si>
  <si>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</si>
  <si>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</si>
  <si>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</si>
  <si>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</si>
  <si>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</si>
  <si>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</si>
  <si>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</si>
  <si>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</si>
  <si>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</si>
  <si>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</si>
  <si>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</si>
  <si>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</si>
  <si>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</si>
  <si>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</si>
  <si>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</si>
  <si>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</si>
  <si>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</si>
  <si>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</si>
  <si>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</si>
  <si>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</si>
  <si>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</si>
  <si>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</si>
  <si>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</si>
  <si>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</si>
  <si>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</si>
  <si>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</si>
  <si>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</si>
  <si>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</si>
  <si>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</si>
  <si>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</si>
  <si>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</si>
  <si>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</si>
  <si>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</si>
  <si>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</si>
  <si>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</si>
  <si>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</si>
  <si>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</si>
  <si>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</si>
  <si>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</si>
  <si>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</si>
  <si>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</si>
  <si>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</si>
  <si>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</si>
  <si>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</si>
  <si>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</si>
  <si>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</si>
  <si>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</si>
  <si>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</si>
  <si>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</si>
  <si>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</si>
  <si>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</si>
  <si>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</si>
  <si>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</si>
  <si>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</si>
  <si>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</si>
  <si>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</si>
  <si>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</si>
  <si>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</si>
  <si>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</si>
  <si>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</si>
  <si>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</si>
  <si>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</si>
  <si>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</si>
  <si>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</si>
  <si>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</si>
  <si>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</si>
  <si>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</si>
  <si>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</si>
  <si>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</si>
  <si>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</si>
  <si>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</si>
  <si>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</si>
  <si>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</si>
  <si>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</si>
  <si>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</si>
  <si>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</si>
  <si>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</si>
  <si>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</si>
  <si>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</si>
  <si>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</si>
  <si>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</si>
  <si>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</si>
  <si>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</si>
  <si>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</si>
  <si>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</si>
  <si>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</si>
  <si>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</si>
  <si>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</si>
  <si>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</si>
  <si>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</si>
  <si>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</si>
  <si>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</si>
  <si>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</si>
  <si>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</si>
  <si>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</si>
  <si>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</si>
  <si>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</si>
  <si>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</si>
  <si>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</si>
  <si>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</si>
  <si>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</si>
  <si>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</si>
  <si>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</si>
  <si>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</si>
  <si>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</si>
  <si>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</si>
  <si>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</si>
  <si>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</si>
  <si>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</si>
  <si>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</si>
  <si>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</si>
  <si>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</si>
  <si>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</si>
  <si>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</si>
  <si>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</si>
  <si>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</si>
  <si>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</si>
  <si>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</si>
  <si>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</si>
  <si>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</si>
  <si>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</si>
  <si>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</si>
  <si>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</si>
  <si>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</si>
  <si>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</si>
  <si>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</si>
  <si>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</si>
  <si>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</si>
  <si>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</si>
  <si>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</si>
  <si>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</si>
  <si>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</si>
  <si>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</si>
  <si>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</si>
  <si>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</si>
  <si>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</si>
  <si>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</si>
  <si>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</si>
  <si>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</si>
  <si>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</si>
  <si>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</si>
  <si>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</si>
  <si>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</si>
  <si>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</si>
  <si>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</si>
  <si>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</si>
  <si>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</si>
  <si>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</si>
  <si>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</si>
  <si>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</si>
  <si>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</si>
  <si>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</si>
  <si>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</si>
  <si>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</si>
  <si>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</si>
  <si>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</si>
  <si>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</si>
  <si>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</si>
  <si>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</si>
  <si>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</si>
  <si>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</si>
  <si>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</si>
  <si>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</si>
  <si>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</si>
  <si>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</si>
  <si>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</si>
  <si>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</si>
  <si>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</si>
  <si>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</si>
  <si>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</si>
  <si>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</si>
  <si>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</si>
  <si>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</si>
  <si>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</si>
  <si>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</si>
  <si>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</si>
  <si>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</si>
  <si>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</si>
  <si>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</si>
  <si>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</si>
  <si>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</si>
  <si>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</si>
  <si>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</si>
  <si>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</si>
  <si>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</si>
  <si>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</si>
  <si>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</si>
  <si>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</si>
  <si>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</si>
  <si>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</si>
  <si>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</si>
  <si>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</si>
  <si>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</si>
  <si>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</si>
  <si>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</si>
  <si>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</si>
  <si>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</si>
  <si>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</si>
  <si>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</si>
  <si>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</si>
  <si>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</si>
  <si>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</si>
  <si>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</si>
  <si>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</si>
  <si>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</si>
  <si>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</si>
  <si>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</si>
  <si>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</si>
  <si>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</si>
  <si>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</si>
  <si>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</si>
  <si>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</si>
  <si>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</si>
  <si>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</si>
  <si>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</si>
  <si>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</si>
  <si>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</si>
  <si>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</si>
  <si>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</si>
  <si>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</si>
  <si>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</si>
  <si>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</si>
  <si>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</si>
  <si>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</si>
  <si>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</si>
  <si>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</si>
  <si>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</si>
  <si>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</si>
  <si>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</si>
  <si>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</si>
  <si>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</si>
  <si>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</si>
  <si>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</si>
  <si>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</si>
  <si>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</si>
  <si>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</si>
  <si>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</si>
  <si>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</si>
  <si>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</si>
  <si>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</si>
  <si>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</si>
  <si>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</si>
  <si>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</si>
  <si>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</si>
  <si>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</si>
  <si>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</si>
  <si>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</si>
  <si>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</si>
  <si>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</si>
  <si>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</si>
  <si>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</si>
  <si>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</si>
  <si>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</si>
  <si>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</si>
  <si>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</si>
  <si>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</si>
  <si>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</si>
  <si>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</si>
  <si>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</si>
  <si>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</si>
  <si>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</si>
  <si>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</si>
  <si>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</si>
  <si>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</si>
  <si>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</si>
  <si>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</si>
  <si>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</si>
  <si>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</si>
  <si>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</si>
  <si>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</si>
  <si>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</si>
  <si>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</si>
  <si>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</si>
  <si>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</si>
  <si>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</si>
  <si>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</si>
  <si>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</si>
  <si>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</si>
  <si>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</si>
  <si>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</si>
  <si>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</si>
  <si>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</si>
  <si>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</si>
  <si>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</si>
  <si>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</si>
  <si>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</si>
  <si>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</si>
  <si>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</si>
  <si>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</si>
  <si>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</si>
  <si>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</si>
  <si>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</si>
  <si>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</si>
  <si>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</si>
  <si>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</si>
  <si>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</si>
  <si>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</si>
  <si>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</si>
  <si>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</si>
  <si>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</si>
  <si>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</si>
  <si>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</si>
  <si>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</si>
  <si>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</si>
  <si>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</si>
  <si>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</si>
  <si>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</si>
  <si>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</si>
  <si>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</si>
  <si>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</si>
  <si>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</si>
  <si>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</si>
  <si>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</si>
  <si>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</si>
  <si>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</si>
  <si>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</si>
  <si>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</si>
  <si>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</si>
  <si>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</si>
  <si>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</si>
  <si>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</si>
  <si>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</si>
  <si>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</si>
  <si>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</si>
  <si>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</si>
  <si>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</si>
  <si>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</si>
  <si>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</si>
  <si>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</si>
  <si>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</si>
  <si>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</si>
  <si>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</si>
  <si>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</si>
  <si>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</si>
  <si>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</si>
  <si>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</si>
  <si>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</si>
  <si>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</si>
  <si>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</si>
  <si>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</si>
  <si>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</si>
  <si>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</si>
  <si>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</si>
  <si>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</si>
  <si>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</si>
  <si>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</si>
  <si>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</si>
  <si>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</si>
  <si>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</si>
  <si>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</si>
  <si>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</si>
  <si>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</si>
  <si>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</si>
  <si>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</si>
  <si>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</si>
  <si>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</si>
  <si>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</si>
  <si>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</si>
  <si>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</si>
  <si>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</si>
  <si>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</si>
  <si>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</si>
  <si>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</si>
  <si>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</si>
  <si>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</si>
  <si>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</si>
  <si>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</si>
  <si>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</si>
  <si>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</si>
  <si>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</si>
  <si>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</si>
  <si>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</si>
  <si>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</si>
  <si>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</si>
  <si>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</si>
  <si>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</si>
  <si>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</si>
  <si>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</si>
  <si>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</si>
  <si>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</si>
  <si>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</si>
  <si>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</si>
  <si>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</si>
  <si>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</si>
  <si>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</si>
  <si>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</si>
  <si>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</si>
  <si>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</si>
  <si>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</si>
  <si>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</si>
  <si>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</si>
  <si>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</si>
  <si>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</si>
  <si>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</si>
  <si>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</si>
  <si>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</si>
  <si>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</si>
  <si>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</si>
  <si>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</si>
  <si>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</si>
  <si>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</si>
  <si>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</si>
  <si>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</si>
  <si>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</si>
  <si>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</si>
  <si>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</si>
  <si>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</si>
  <si>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</si>
  <si>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</si>
  <si>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</si>
  <si>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</si>
  <si>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</si>
  <si>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</si>
  <si>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</si>
  <si>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</si>
  <si>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</si>
  <si>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</si>
  <si>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</si>
  <si>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</si>
  <si>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</si>
  <si>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</si>
  <si>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</si>
  <si>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</si>
  <si>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</si>
  <si>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</si>
  <si>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</si>
  <si>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</si>
  <si>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</si>
  <si>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</si>
  <si>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</si>
  <si>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</si>
  <si>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</si>
  <si>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</si>
  <si>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</si>
  <si>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</si>
  <si>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</si>
  <si>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</si>
  <si>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</si>
  <si>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</si>
  <si>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</si>
  <si>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</si>
  <si>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</si>
  <si>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</si>
  <si>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</si>
  <si>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</si>
  <si>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</si>
  <si>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</si>
  <si>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</si>
  <si>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</si>
  <si>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</si>
  <si>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</si>
  <si>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</si>
  <si>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</si>
  <si>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</si>
  <si>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</si>
  <si>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</si>
  <si>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</si>
  <si>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</si>
  <si>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</si>
  <si>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</si>
  <si>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</si>
  <si>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</si>
  <si>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</si>
  <si>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</si>
  <si>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</si>
  <si>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</si>
  <si>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</si>
  <si>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</si>
  <si>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</si>
  <si>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</si>
  <si>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</si>
  <si>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</si>
  <si>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</si>
  <si>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</si>
  <si>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</si>
  <si>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</si>
  <si>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</si>
  <si>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</si>
  <si>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</si>
  <si>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</si>
  <si>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</si>
  <si>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</si>
  <si>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</si>
  <si>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</si>
  <si>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</si>
  <si>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</si>
  <si>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</si>
  <si>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</si>
  <si>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</si>
  <si>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</si>
  <si>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</si>
  <si>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</si>
  <si>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</si>
  <si>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</si>
  <si>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</si>
  <si>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</si>
  <si>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</si>
  <si>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</si>
  <si>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</si>
  <si>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</si>
  <si>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</si>
  <si>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</si>
  <si>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</si>
  <si>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</si>
  <si>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</si>
  <si>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</si>
  <si>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</si>
  <si>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</si>
  <si>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</si>
  <si>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</si>
  <si>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</si>
  <si>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</si>
  <si>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</si>
  <si>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</si>
  <si>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</si>
  <si>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</si>
  <si>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</si>
  <si>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</si>
  <si>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</si>
  <si>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</si>
  <si>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</si>
  <si>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</si>
  <si>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</si>
  <si>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</si>
  <si>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</si>
  <si>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</si>
  <si>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</si>
  <si>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</si>
  <si>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</si>
  <si>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</si>
  <si>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</si>
  <si>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</si>
  <si>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</si>
  <si>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</si>
  <si>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</si>
  <si>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</si>
  <si>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</si>
  <si>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</si>
  <si>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</si>
  <si>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</si>
  <si>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</si>
  <si>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</si>
  <si>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</si>
  <si>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</si>
  <si>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</si>
  <si>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</si>
  <si>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</si>
  <si>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</si>
  <si>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</si>
  <si>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</si>
  <si>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</si>
  <si>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</si>
  <si>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</si>
  <si>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</si>
  <si>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</si>
  <si>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</si>
  <si>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</si>
  <si>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</si>
  <si>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</si>
  <si>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</si>
  <si>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</si>
  <si>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</si>
  <si>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</si>
  <si>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</si>
  <si>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</si>
  <si>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</si>
  <si>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</si>
  <si>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</si>
  <si>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</si>
  <si>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</si>
  <si>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</si>
  <si>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</si>
  <si>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</si>
  <si>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</si>
  <si>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</si>
  <si>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</si>
  <si>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</si>
  <si>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</si>
  <si>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</si>
  <si>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</si>
  <si>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</si>
  <si>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</si>
  <si>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</si>
  <si>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</si>
  <si>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</si>
  <si>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</si>
  <si>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</si>
  <si>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</si>
  <si>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</si>
  <si>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</si>
  <si>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</si>
  <si>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</si>
  <si>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</si>
  <si>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</si>
  <si>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</si>
  <si>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</si>
  <si>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</si>
  <si>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</si>
  <si>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</si>
  <si>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</si>
  <si>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</si>
  <si>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</si>
  <si>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</si>
  <si>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</si>
  <si>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</si>
  <si>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</si>
  <si>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</si>
  <si>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</si>
  <si>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</si>
  <si>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</si>
  <si>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</si>
  <si>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</si>
  <si>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</si>
  <si>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</si>
  <si>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</si>
  <si>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</si>
  <si>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</si>
  <si>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</si>
  <si>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</si>
  <si>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</si>
  <si>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</si>
  <si>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</si>
  <si>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</si>
  <si>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</si>
  <si>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</si>
  <si>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</si>
  <si>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</si>
  <si>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</si>
  <si>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</si>
  <si>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</si>
  <si>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</si>
  <si>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</si>
  <si>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</si>
  <si>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</si>
  <si>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</si>
  <si>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</si>
  <si>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</si>
  <si>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</si>
  <si>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</si>
  <si>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</si>
  <si>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</si>
  <si>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</si>
  <si>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</si>
  <si>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</si>
  <si>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</si>
  <si>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</si>
  <si>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</si>
  <si>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</si>
  <si>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</si>
  <si>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</si>
  <si>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</si>
  <si>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</si>
  <si>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</si>
  <si>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</si>
  <si>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</si>
  <si>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</si>
  <si>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</si>
  <si>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</si>
  <si>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</si>
  <si>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</si>
  <si>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</si>
  <si>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</si>
  <si>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</si>
  <si>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</si>
  <si>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</si>
  <si>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</si>
  <si>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</si>
  <si>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</si>
  <si>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</si>
  <si>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</si>
  <si>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</si>
  <si>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</si>
  <si>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</si>
  <si>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</si>
  <si>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</si>
  <si>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</si>
  <si>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</si>
  <si>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</si>
  <si>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</si>
  <si>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</si>
  <si>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</si>
  <si>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</si>
  <si>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</si>
  <si>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</si>
  <si>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</si>
  <si>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</si>
  <si>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</si>
  <si>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</si>
  <si>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</si>
  <si>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</si>
  <si>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</si>
  <si>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</si>
  <si>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</si>
  <si>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</si>
  <si>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</si>
  <si>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</si>
  <si>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</si>
  <si>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</si>
  <si>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</si>
  <si>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</si>
  <si>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</si>
  <si>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</si>
  <si>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</si>
  <si>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</si>
  <si>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</si>
  <si>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</si>
  <si>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</si>
  <si>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</si>
  <si>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</si>
  <si>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</si>
  <si>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</si>
  <si>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</si>
  <si>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</si>
  <si>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</si>
  <si>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</si>
  <si>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</si>
  <si>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</si>
  <si>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</si>
  <si>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</si>
  <si>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</si>
  <si>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</si>
  <si>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</si>
  <si>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</si>
  <si>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</si>
  <si>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</si>
  <si>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</si>
  <si>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</si>
  <si>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</si>
  <si>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</si>
  <si>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</si>
  <si>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</si>
  <si>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</si>
  <si>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</si>
  <si>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</si>
  <si>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</si>
  <si>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</si>
  <si>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</si>
  <si>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</si>
  <si>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</si>
  <si>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</si>
  <si>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</si>
  <si>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</si>
  <si>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</si>
  <si>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</si>
  <si>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</si>
  <si>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</si>
  <si>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</si>
  <si>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</si>
  <si>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</si>
  <si>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</si>
  <si>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</si>
  <si>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</si>
  <si>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</si>
  <si>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</si>
  <si>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</si>
  <si>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</si>
  <si>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</si>
  <si>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</si>
  <si>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</si>
  <si>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</si>
  <si>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</si>
  <si>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</si>
  <si>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</si>
  <si>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</si>
  <si>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</si>
  <si>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</si>
  <si>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</si>
  <si>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</si>
  <si>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</si>
  <si>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</si>
  <si>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</si>
  <si>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</si>
  <si>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</si>
  <si>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</si>
  <si>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</si>
  <si>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</si>
  <si>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</si>
  <si>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</si>
  <si>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</si>
  <si>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</si>
  <si>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</si>
  <si>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</si>
  <si>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</si>
  <si>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</si>
  <si>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</si>
  <si>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</si>
  <si>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</si>
  <si>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</si>
  <si>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</si>
  <si>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</si>
  <si>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</si>
  <si>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</si>
  <si>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</si>
  <si>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</si>
  <si>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</si>
  <si>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</si>
  <si>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</si>
  <si>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</si>
  <si>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</si>
  <si>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</si>
  <si>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</si>
  <si>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</si>
  <si>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</si>
  <si>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</si>
  <si>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</si>
  <si>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</si>
  <si>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</si>
  <si>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</si>
  <si>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</si>
  <si>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</si>
  <si>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</si>
  <si>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</si>
  <si>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</si>
  <si>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</si>
  <si>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</si>
  <si>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</si>
  <si>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</si>
  <si>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</si>
  <si>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</si>
  <si>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</si>
  <si>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</si>
  <si>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</si>
  <si>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</si>
  <si>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</si>
  <si>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</si>
  <si>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</si>
  <si>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</si>
  <si>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</si>
  <si>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</si>
  <si>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</si>
  <si>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</si>
  <si>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</si>
  <si>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</si>
  <si>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</si>
  <si>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</si>
  <si>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</si>
  <si>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</si>
  <si>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</si>
  <si>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</si>
  <si>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</si>
  <si>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</si>
  <si>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</si>
  <si>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</si>
  <si>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</si>
  <si>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</si>
  <si>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</si>
  <si>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</si>
  <si>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</si>
  <si>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</si>
  <si>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</si>
  <si>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</si>
  <si>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</si>
  <si>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</si>
  <si>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</si>
  <si>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</si>
  <si>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</si>
  <si>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</si>
  <si>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</si>
  <si>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</si>
  <si>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</si>
  <si>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</si>
  <si>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</si>
  <si>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</si>
  <si>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</si>
  <si>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</si>
  <si>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</si>
  <si>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</si>
  <si>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</si>
  <si>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</si>
  <si>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</si>
  <si>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</si>
  <si>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</si>
  <si>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</si>
  <si>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</si>
  <si>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</si>
  <si>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</si>
  <si>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</si>
  <si>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</si>
  <si>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</si>
  <si>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</si>
  <si>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</si>
  <si>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</si>
  <si>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</si>
  <si>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</si>
  <si>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</si>
  <si>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</si>
  <si>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</si>
  <si>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</si>
  <si>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</si>
  <si>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</si>
  <si>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</si>
  <si>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</si>
  <si>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</si>
  <si>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</si>
  <si>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</si>
  <si>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</si>
  <si>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</si>
  <si>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</si>
  <si>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</si>
  <si>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</si>
  <si>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</si>
  <si>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</si>
  <si>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</si>
  <si>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</si>
  <si>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</si>
  <si>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</si>
  <si>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</si>
  <si>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</si>
  <si>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</si>
  <si>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</si>
  <si>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</si>
  <si>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</si>
  <si>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</si>
  <si>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</si>
  <si>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</si>
  <si>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</si>
  <si>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</si>
  <si>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</si>
  <si>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</si>
  <si>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</si>
  <si>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</si>
  <si>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</si>
  <si>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</si>
  <si>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</si>
  <si>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</si>
  <si>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</si>
  <si>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</si>
  <si>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</si>
  <si>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</si>
  <si>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</si>
  <si>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</si>
  <si>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</si>
  <si>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</si>
  <si>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</si>
  <si>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</si>
  <si>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</si>
  <si>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</si>
  <si>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</si>
  <si>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</si>
  <si>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</si>
  <si>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</si>
  <si>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</si>
  <si>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</si>
  <si>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</si>
  <si>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</si>
  <si>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</si>
  <si>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</si>
  <si>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</si>
  <si>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</si>
  <si>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</si>
  <si>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</si>
  <si>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</si>
  <si>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</si>
  <si>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</si>
  <si>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</si>
  <si>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</si>
  <si>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</si>
  <si>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</si>
  <si>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</si>
  <si>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</si>
  <si>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</si>
  <si>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</si>
  <si>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</si>
  <si>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</si>
  <si>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</si>
  <si>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</si>
  <si>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</si>
  <si>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</si>
  <si>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</si>
  <si>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</si>
  <si>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</si>
  <si>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</si>
  <si>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</si>
  <si>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</si>
  <si>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</si>
  <si>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</si>
  <si>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</si>
  <si>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</si>
  <si>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</si>
  <si>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</si>
  <si>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</si>
  <si>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</si>
  <si>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</si>
  <si>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</si>
  <si>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</si>
  <si>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</si>
  <si>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</si>
  <si>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</si>
  <si>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</si>
  <si>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</si>
  <si>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</si>
  <si>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</si>
  <si>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</si>
  <si>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</si>
  <si>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</si>
  <si>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</si>
  <si>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</si>
  <si>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</si>
  <si>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</si>
  <si>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</si>
  <si>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</si>
  <si>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</si>
  <si>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</si>
  <si>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</si>
  <si>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</si>
  <si>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</si>
  <si>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</si>
  <si>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</si>
  <si>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</si>
  <si>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</si>
  <si>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</si>
  <si>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</si>
  <si>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</si>
  <si>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</si>
  <si>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</si>
  <si>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</si>
  <si>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</si>
  <si>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</si>
  <si>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</si>
  <si>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</si>
  <si>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</si>
  <si>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</si>
  <si>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</si>
  <si>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</si>
  <si>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</si>
  <si>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</si>
  <si>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</si>
  <si>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</si>
  <si>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</si>
  <si>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</si>
  <si>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</si>
  <si>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</si>
  <si>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</si>
  <si>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</si>
  <si>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</si>
  <si>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</si>
  <si>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</si>
  <si>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</si>
  <si>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</si>
  <si>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</si>
  <si>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</si>
  <si>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</si>
  <si>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</si>
  <si>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</si>
  <si>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</si>
  <si>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</si>
  <si>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</si>
  <si>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</si>
  <si>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</si>
  <si>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</si>
  <si>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</si>
  <si>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</si>
  <si>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</si>
  <si>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</si>
  <si>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</si>
  <si>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</si>
  <si>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</si>
  <si>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</si>
  <si>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</si>
  <si>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</si>
  <si>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</si>
  <si>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</si>
  <si>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</si>
  <si>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</si>
  <si>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</si>
  <si>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</si>
  <si>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</si>
  <si>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</si>
  <si>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</si>
  <si>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</si>
  <si>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</si>
  <si>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</si>
  <si>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</si>
  <si>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</si>
  <si>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</si>
  <si>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</si>
  <si>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</si>
  <si>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</si>
  <si>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</si>
  <si>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</si>
  <si>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</si>
  <si>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</si>
  <si>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</si>
  <si>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</si>
  <si>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</si>
  <si>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</si>
  <si>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</si>
  <si>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</si>
  <si>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</si>
  <si>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</si>
  <si>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</si>
  <si>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</si>
  <si>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</si>
  <si>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</si>
  <si>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</si>
  <si>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</si>
  <si>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</si>
  <si>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</si>
  <si>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</si>
  <si>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</si>
  <si>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</si>
  <si>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</si>
  <si>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</si>
  <si>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</si>
  <si>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</si>
  <si>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</si>
  <si>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</si>
  <si>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</si>
  <si>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</si>
  <si>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</si>
  <si>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</si>
  <si>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</si>
  <si>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</si>
  <si>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</si>
  <si>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</si>
  <si>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</si>
  <si>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</si>
  <si>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</si>
  <si>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</si>
  <si>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</si>
  <si>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</si>
  <si>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</si>
  <si>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</si>
  <si>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</si>
  <si>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</si>
  <si>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</si>
  <si>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</si>
  <si>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</si>
  <si>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</si>
  <si>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</si>
  <si>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</si>
  <si>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</si>
  <si>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</si>
  <si>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</si>
  <si>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</si>
  <si>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</si>
  <si>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</si>
  <si>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</si>
  <si>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</si>
  <si>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</si>
  <si>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</si>
  <si>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</si>
  <si>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</si>
  <si>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</si>
  <si>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</si>
  <si>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</si>
  <si>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</si>
  <si>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</si>
  <si>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</si>
  <si>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</si>
  <si>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</si>
  <si>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</si>
  <si>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</si>
  <si>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</si>
  <si>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</si>
  <si>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</si>
  <si>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</si>
  <si>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</si>
  <si>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</si>
  <si>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</si>
  <si>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</si>
  <si>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</si>
  <si>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</si>
  <si>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</si>
  <si>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</si>
  <si>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</si>
  <si>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</si>
  <si>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</si>
  <si>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</si>
  <si>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</si>
  <si>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</si>
  <si>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</si>
  <si>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</si>
  <si>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</si>
  <si>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</si>
  <si>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</si>
  <si>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</si>
  <si>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</si>
  <si>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</si>
  <si>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</si>
  <si>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</si>
  <si>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</si>
  <si>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</si>
  <si>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</si>
  <si>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</si>
  <si>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</si>
  <si>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</si>
  <si>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</si>
  <si>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</si>
  <si>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</si>
  <si>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</si>
  <si>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</si>
  <si>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</si>
  <si>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</si>
  <si>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</si>
  <si>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</si>
  <si>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</si>
  <si>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</si>
  <si>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</si>
  <si>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</si>
  <si>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</si>
  <si>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</si>
  <si>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</si>
  <si>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</si>
  <si>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</si>
  <si>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</si>
  <si>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</si>
  <si>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</si>
  <si>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</si>
  <si>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</si>
  <si>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</si>
  <si>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</si>
  <si>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</si>
  <si>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</si>
  <si>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</si>
  <si>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</si>
  <si>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</si>
  <si>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</si>
  <si>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</si>
  <si>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</si>
  <si>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</si>
  <si>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</si>
  <si>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</si>
  <si>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</si>
  <si>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</si>
  <si>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</si>
  <si>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</si>
  <si>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</si>
  <si>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</si>
  <si>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</si>
  <si>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</si>
  <si>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</si>
  <si>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</si>
  <si>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</si>
  <si>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</si>
  <si>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</si>
  <si>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</si>
  <si>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</si>
  <si>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</si>
  <si>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</si>
  <si>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</si>
  <si>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</si>
  <si>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</si>
  <si>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</si>
  <si>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</si>
  <si>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</si>
  <si>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</si>
  <si>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</si>
  <si>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</si>
  <si>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</si>
  <si>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</si>
  <si>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</si>
  <si>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</si>
  <si>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</si>
  <si>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</si>
  <si>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</si>
  <si>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</si>
  <si>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</si>
  <si>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</si>
  <si>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</si>
  <si>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</si>
  <si>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</si>
  <si>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</si>
  <si>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</si>
  <si>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</si>
  <si>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</si>
  <si>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</si>
  <si>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</si>
  <si>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</si>
  <si>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</si>
  <si>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</si>
  <si>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</si>
  <si>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</si>
  <si>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</si>
  <si>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</si>
  <si>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</si>
  <si>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</si>
  <si>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</si>
  <si>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</si>
  <si>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</si>
  <si>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</si>
  <si>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</si>
  <si>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</si>
  <si>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</si>
  <si>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</si>
  <si>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</si>
  <si>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</si>
  <si>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</si>
  <si>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</si>
  <si>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</si>
  <si>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</si>
  <si>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</si>
  <si>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</si>
  <si>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</si>
  <si>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</si>
  <si>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</si>
  <si>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</si>
  <si>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</si>
  <si>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</si>
  <si>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</si>
  <si>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</si>
  <si>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</si>
  <si>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</si>
  <si>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</si>
  <si>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</si>
  <si>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</si>
  <si>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</si>
  <si>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</si>
  <si>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</si>
  <si>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</si>
  <si>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</si>
  <si>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</si>
  <si>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</si>
  <si>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</si>
  <si>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</si>
  <si>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</si>
  <si>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</si>
  <si>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</si>
  <si>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</si>
  <si>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</si>
  <si>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</si>
  <si>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</si>
  <si>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</si>
  <si>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</si>
  <si>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</si>
  <si>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</si>
  <si>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</si>
  <si>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</si>
  <si>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</si>
  <si>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</si>
  <si>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</si>
  <si>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</si>
  <si>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</si>
  <si>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</si>
  <si>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</si>
  <si>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</si>
  <si>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</si>
  <si>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</si>
  <si>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</si>
  <si>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</si>
  <si>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</si>
  <si>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</si>
  <si>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</si>
  <si>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</si>
  <si>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</si>
  <si>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</si>
  <si>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</si>
  <si>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</si>
  <si>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</si>
  <si>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</si>
  <si>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</si>
  <si>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</si>
  <si>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</si>
  <si>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</si>
  <si>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</si>
  <si>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</si>
  <si>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</si>
  <si>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</si>
  <si>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</si>
  <si>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</si>
  <si>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</si>
  <si>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</si>
  <si>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</si>
  <si>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</si>
  <si>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</si>
  <si>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</si>
  <si>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</si>
  <si>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</si>
  <si>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</si>
  <si>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</si>
  <si>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</si>
  <si>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</si>
  <si>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</si>
  <si>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</si>
  <si>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</si>
  <si>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</si>
  <si>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</si>
  <si>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</si>
  <si>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</si>
  <si>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</si>
  <si>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</si>
  <si>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</si>
  <si>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</si>
  <si>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</si>
  <si>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</si>
  <si>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</si>
  <si>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</si>
  <si>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</si>
  <si>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</si>
  <si>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</si>
  <si>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</si>
  <si>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</si>
  <si>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</si>
  <si>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</si>
  <si>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</si>
  <si>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</si>
  <si>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</si>
  <si>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</si>
  <si>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</si>
  <si>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</si>
  <si>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</si>
  <si>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</si>
  <si>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</si>
  <si>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</si>
  <si>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</si>
  <si>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</si>
  <si>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</si>
  <si>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</si>
  <si>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</si>
  <si>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</si>
  <si>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</si>
  <si>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</si>
  <si>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</si>
  <si>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</si>
  <si>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</si>
  <si>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</si>
  <si>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</si>
  <si>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</si>
  <si>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</si>
  <si>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</si>
  <si>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</si>
  <si>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</si>
  <si>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</si>
  <si>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</si>
  <si>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</si>
  <si>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</si>
  <si>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</si>
  <si>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</si>
  <si>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</si>
  <si>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</si>
  <si>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</si>
  <si>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</si>
  <si>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</si>
  <si>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</si>
  <si>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</si>
  <si>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</si>
  <si>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</si>
  <si>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</si>
  <si>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</si>
  <si>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</si>
  <si>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</si>
  <si>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</si>
  <si>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</si>
  <si>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</si>
  <si>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</si>
  <si>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</si>
  <si>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</si>
  <si>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</si>
  <si>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</si>
  <si>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</si>
  <si>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</si>
  <si>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</si>
  <si>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</si>
  <si>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</si>
  <si>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</si>
  <si>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</si>
  <si>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</si>
  <si>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</si>
  <si>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</si>
  <si>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</si>
  <si>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</si>
  <si>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</si>
  <si>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</si>
  <si>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</si>
  <si>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</si>
  <si>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</si>
  <si>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</si>
  <si>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</si>
  <si>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</si>
  <si>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</si>
  <si>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</si>
  <si>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</si>
  <si>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</si>
  <si>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</si>
  <si>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</si>
  <si>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</si>
  <si>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</si>
  <si>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</si>
  <si>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</si>
  <si>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</si>
  <si>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</si>
  <si>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</si>
  <si>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</si>
  <si>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</si>
  <si>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</si>
  <si>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</si>
  <si>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</si>
  <si>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</si>
  <si>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</si>
  <si>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</si>
  <si>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</si>
  <si>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</si>
  <si>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</si>
  <si>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</si>
  <si>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</si>
  <si>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</si>
  <si>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</si>
  <si>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</si>
  <si>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</si>
  <si>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</si>
  <si>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</si>
  <si>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</si>
  <si>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</si>
  <si>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</si>
  <si>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</si>
  <si>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</si>
  <si>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</si>
  <si>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</si>
  <si>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</si>
  <si>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</si>
  <si>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</si>
  <si>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</si>
  <si>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</si>
  <si>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</si>
  <si>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</si>
  <si>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</si>
  <si>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</si>
  <si>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</si>
  <si>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</si>
  <si>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</si>
  <si>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</si>
  <si>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</si>
  <si>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</si>
  <si>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</si>
  <si>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</si>
  <si>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</si>
  <si>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</si>
  <si>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</si>
  <si>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</si>
  <si>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</si>
  <si>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</si>
  <si>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</si>
  <si>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</si>
  <si>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</si>
  <si>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</si>
  <si>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</si>
  <si>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</si>
  <si>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</si>
  <si>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</si>
  <si>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</si>
  <si>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</si>
  <si>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</si>
  <si>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</si>
  <si>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</si>
  <si>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</si>
  <si>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</si>
  <si>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</si>
  <si>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</si>
  <si>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</si>
  <si>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</si>
  <si>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</si>
  <si>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</si>
  <si>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</si>
  <si>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</si>
  <si>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</si>
  <si>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</si>
  <si>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</si>
  <si>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</si>
  <si>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</si>
  <si>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</si>
  <si>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</si>
  <si>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</si>
  <si>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</si>
  <si>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</si>
  <si>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</si>
  <si>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</si>
  <si>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</si>
  <si>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</si>
  <si>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</si>
  <si>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</si>
  <si>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</si>
  <si>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</si>
  <si>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</si>
  <si>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</si>
  <si>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</si>
  <si>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</si>
  <si>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</si>
  <si>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</si>
  <si>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</si>
  <si>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</si>
  <si>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</si>
  <si>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</si>
  <si>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</si>
  <si>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</si>
  <si>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</si>
  <si>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</si>
  <si>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</si>
  <si>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</si>
  <si>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</si>
  <si>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</si>
  <si>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</si>
  <si>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</si>
  <si>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</si>
  <si>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</si>
  <si>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</si>
  <si>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</si>
  <si>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</si>
  <si>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</si>
  <si>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</si>
  <si>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</si>
  <si>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</si>
  <si>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</si>
  <si>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</si>
  <si>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</si>
  <si>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</si>
  <si>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</si>
  <si>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</si>
  <si>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</si>
  <si>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</si>
  <si>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</si>
  <si>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</si>
  <si>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</si>
  <si>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</si>
  <si>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</si>
  <si>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</si>
  <si>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</si>
  <si>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</si>
  <si>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</si>
  <si>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</si>
  <si>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</si>
  <si>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</si>
  <si>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</si>
  <si>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</si>
  <si>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</si>
  <si>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</si>
  <si>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</si>
  <si>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</si>
  <si>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</si>
  <si>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</si>
  <si>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</si>
  <si>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</si>
  <si>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</si>
  <si>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</si>
  <si>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</si>
  <si>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</si>
  <si>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</si>
  <si>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</si>
  <si>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</si>
  <si>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</si>
  <si>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</si>
  <si>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</si>
  <si>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</si>
  <si>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</si>
  <si>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</si>
  <si>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</si>
  <si>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</si>
  <si>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</si>
  <si>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</si>
  <si>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</si>
  <si>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</si>
  <si>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</si>
  <si>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</si>
  <si>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</si>
  <si>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</si>
  <si>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</si>
  <si>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</si>
  <si>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</si>
  <si>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</si>
  <si>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</si>
  <si>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</si>
  <si>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</si>
  <si>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</si>
  <si>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</si>
  <si>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</si>
  <si>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</si>
  <si>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</si>
  <si>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</si>
  <si>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</si>
  <si>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</si>
  <si>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</si>
  <si>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</si>
  <si>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</si>
  <si>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</si>
  <si>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</si>
  <si>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</si>
  <si>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</si>
  <si>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</si>
  <si>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</si>
  <si>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</si>
  <si>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</si>
  <si>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</si>
  <si>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</si>
  <si>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</si>
  <si>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</si>
  <si>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</si>
  <si>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</si>
  <si>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</si>
  <si>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</si>
  <si>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</si>
  <si>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</si>
  <si>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</si>
  <si>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</si>
  <si>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</si>
  <si>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</si>
  <si>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</si>
  <si>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</si>
  <si>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</si>
  <si>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</si>
  <si>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</si>
  <si>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</si>
  <si>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</si>
  <si>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</si>
  <si>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</si>
  <si>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</si>
  <si>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</si>
  <si>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</si>
  <si>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</si>
  <si>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</si>
  <si>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</si>
  <si>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</si>
  <si>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</si>
  <si>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</si>
  <si>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</si>
  <si>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</si>
  <si>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</si>
  <si>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</si>
  <si>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</si>
  <si>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</si>
  <si>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</si>
  <si>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</si>
  <si>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</si>
  <si>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</si>
  <si>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</si>
  <si>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</si>
  <si>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</si>
  <si>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</si>
  <si>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</si>
  <si>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</si>
  <si>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</si>
  <si>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</si>
  <si>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</si>
  <si>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</si>
  <si>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</si>
  <si>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</si>
  <si>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</si>
  <si>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</si>
  <si>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</si>
  <si>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</si>
  <si>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</si>
  <si>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</si>
  <si>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</si>
  <si>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</si>
  <si>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</si>
  <si>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</si>
  <si>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</si>
  <si>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</si>
  <si>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</si>
  <si>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</si>
  <si>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</si>
  <si>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</si>
  <si>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</si>
  <si>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</si>
  <si>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</si>
  <si>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</si>
  <si>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</si>
  <si>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</si>
  <si>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</si>
  <si>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</si>
  <si>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</si>
  <si>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</si>
  <si>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</si>
  <si>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</si>
  <si>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</si>
  <si>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</si>
  <si>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</si>
  <si>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</si>
  <si>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</si>
  <si>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</si>
  <si>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</si>
  <si>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</si>
  <si>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</si>
  <si>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</si>
  <si>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</si>
  <si>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</si>
  <si>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</si>
  <si>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</si>
  <si>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</si>
  <si>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</si>
  <si>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</si>
  <si>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</si>
  <si>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</si>
  <si>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</si>
  <si>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</si>
  <si>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</si>
  <si>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</si>
  <si>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</si>
  <si>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</si>
  <si>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</si>
  <si>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</si>
  <si>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</si>
  <si>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</si>
  <si>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</si>
  <si>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</si>
  <si>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</si>
  <si>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</si>
  <si>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</si>
  <si>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</si>
  <si>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</si>
  <si>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</si>
  <si>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</si>
  <si>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</si>
  <si>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</si>
  <si>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</si>
  <si>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</si>
  <si>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</si>
  <si>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</si>
  <si>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</si>
  <si>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</si>
  <si>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</si>
  <si>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</si>
  <si>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</si>
  <si>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</si>
  <si>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</si>
  <si>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</si>
  <si>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</si>
  <si>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</si>
  <si>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</si>
  <si>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</si>
  <si>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</si>
  <si>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</si>
  <si>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</si>
  <si>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</si>
  <si>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</si>
  <si>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</si>
  <si>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</si>
  <si>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</si>
  <si>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</si>
  <si>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</si>
  <si>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</si>
  <si>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</si>
  <si>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</si>
  <si>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</si>
  <si>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</si>
  <si>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</si>
  <si>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</si>
  <si>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</si>
  <si>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</si>
  <si>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</si>
  <si>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</si>
  <si>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</si>
  <si>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</si>
  <si>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</si>
  <si>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</si>
  <si>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</si>
  <si>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</si>
  <si>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</si>
  <si>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</si>
  <si>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</si>
  <si>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</si>
  <si>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</si>
  <si>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</si>
  <si>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</si>
  <si>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</si>
  <si>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</si>
  <si>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</si>
  <si>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</si>
  <si>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</si>
  <si>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</si>
  <si>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</si>
  <si>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</si>
  <si>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</si>
  <si>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</si>
  <si>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</si>
  <si>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</si>
  <si>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</si>
  <si>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</si>
  <si>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</si>
  <si>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</si>
  <si>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</si>
  <si>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</si>
  <si>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</si>
  <si>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</si>
  <si>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</si>
  <si>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</si>
  <si>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</si>
  <si>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</si>
  <si>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</si>
  <si>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</si>
  <si>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</si>
  <si>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</si>
  <si>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</si>
  <si>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</si>
  <si>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</si>
  <si>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</si>
  <si>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</si>
  <si>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</si>
  <si>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</si>
  <si>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</si>
  <si>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</si>
  <si>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</si>
  <si>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</si>
  <si>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</si>
  <si>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</si>
  <si>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</si>
  <si>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</si>
  <si>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</si>
  <si>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</si>
  <si>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</si>
  <si>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</si>
  <si>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</si>
  <si>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</si>
  <si>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</si>
  <si>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</si>
  <si>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</si>
  <si>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</si>
  <si>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</si>
  <si>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</si>
  <si>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</si>
  <si>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</si>
  <si>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</si>
  <si>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</si>
  <si>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</si>
  <si>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</si>
  <si>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</si>
  <si>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</si>
  <si>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</si>
  <si>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</si>
  <si>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</si>
  <si>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</si>
  <si>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</si>
  <si>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</si>
  <si>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</si>
  <si>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</si>
  <si>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</si>
  <si>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</si>
  <si>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</si>
  <si>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</si>
  <si>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</si>
  <si>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</si>
  <si>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</si>
  <si>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</si>
  <si>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</si>
  <si>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</si>
  <si>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</si>
  <si>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</si>
  <si>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</si>
  <si>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</si>
  <si>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</si>
  <si>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</si>
  <si>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</si>
  <si>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</si>
  <si>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</si>
  <si>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</si>
  <si>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</si>
  <si>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</si>
  <si>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</si>
  <si>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</si>
  <si>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</si>
  <si>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</si>
  <si>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</si>
  <si>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</si>
  <si>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</si>
  <si>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</si>
  <si>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</si>
  <si>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</si>
  <si>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</si>
  <si>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</si>
  <si>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</si>
  <si>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</si>
  <si>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</si>
  <si>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</si>
  <si>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</si>
  <si>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</si>
  <si>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</si>
  <si>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</si>
  <si>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</si>
  <si>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</si>
  <si>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</si>
  <si>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</si>
  <si>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</si>
  <si>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</si>
  <si>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</si>
  <si>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</si>
  <si>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</si>
  <si>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</si>
  <si>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</si>
  <si>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</si>
  <si>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</si>
  <si>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</si>
  <si>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</si>
  <si>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</si>
  <si>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</si>
  <si>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</si>
  <si>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</si>
  <si>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</si>
  <si>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</si>
  <si>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</si>
  <si>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</si>
  <si>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</si>
  <si>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</si>
  <si>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</si>
  <si>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</si>
  <si>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</si>
  <si>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</si>
  <si>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</si>
  <si>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</si>
  <si>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</si>
  <si>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</si>
  <si>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</si>
  <si>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</si>
  <si>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</si>
  <si>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</si>
  <si>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</si>
  <si>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</si>
  <si>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</si>
  <si>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</si>
  <si>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</si>
  <si>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</si>
  <si>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</si>
  <si>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</si>
  <si>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</si>
  <si>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</si>
  <si>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</si>
  <si>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</si>
  <si>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</si>
  <si>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</si>
  <si>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</si>
  <si>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</si>
  <si>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</si>
  <si>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</si>
  <si>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</si>
  <si>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</si>
  <si>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</si>
  <si>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</si>
  <si>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</si>
  <si>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</si>
  <si>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</si>
  <si>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</si>
  <si>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</si>
  <si>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</si>
  <si>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</si>
  <si>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</si>
  <si>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</si>
  <si>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</si>
  <si>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</si>
  <si>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</si>
  <si>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</si>
  <si>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</si>
  <si>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</si>
  <si>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</si>
  <si>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</si>
  <si>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</si>
  <si>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</si>
  <si>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</si>
  <si>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</si>
  <si>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</si>
  <si>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</si>
  <si>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</si>
  <si>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</si>
  <si>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</si>
  <si>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</si>
  <si>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</si>
  <si>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</si>
  <si>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</si>
  <si>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</si>
  <si>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</si>
  <si>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</si>
  <si>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</si>
  <si>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</si>
  <si>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</si>
  <si>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</si>
  <si>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</si>
  <si>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</si>
  <si>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</si>
  <si>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</si>
  <si>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</si>
  <si>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</si>
  <si>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</si>
  <si>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</si>
  <si>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</si>
  <si>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</si>
  <si>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</si>
  <si>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</si>
  <si>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</si>
  <si>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</si>
  <si>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</si>
  <si>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</si>
  <si>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</si>
  <si>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</si>
  <si>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</si>
  <si>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</si>
  <si>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</si>
  <si>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</si>
  <si>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</si>
  <si>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</si>
  <si>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</si>
  <si>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</si>
  <si>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</si>
  <si>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</si>
  <si>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</si>
  <si>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</si>
  <si>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</si>
  <si>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</si>
  <si>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</si>
  <si>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</si>
  <si>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</si>
  <si>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</si>
  <si>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</si>
  <si>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</si>
  <si>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</si>
  <si>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</si>
  <si>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</si>
  <si>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</si>
  <si>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</si>
  <si>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</si>
  <si>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</si>
  <si>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</si>
  <si>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</si>
  <si>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</si>
  <si>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</si>
  <si>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</si>
  <si>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</si>
  <si>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</si>
  <si>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</si>
  <si>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</si>
  <si>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</si>
  <si>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</si>
  <si>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</si>
  <si>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</si>
  <si>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</si>
  <si>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</si>
  <si>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</si>
  <si>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</si>
  <si>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</si>
  <si>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</si>
  <si>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</si>
  <si>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</si>
  <si>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</si>
  <si>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</si>
  <si>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</si>
  <si>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</si>
  <si>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</si>
  <si>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</si>
  <si>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</si>
  <si>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</si>
  <si>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</si>
  <si>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</si>
  <si>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</si>
  <si>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</si>
  <si>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</si>
  <si>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</si>
  <si>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</si>
  <si>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</si>
  <si>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</si>
  <si>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</si>
  <si>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</si>
  <si>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</si>
  <si>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</si>
  <si>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</si>
  <si>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</si>
  <si>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</si>
  <si>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</si>
  <si>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</si>
  <si>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</si>
  <si>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</si>
  <si>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</si>
  <si>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</si>
  <si>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</si>
  <si>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</si>
  <si>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</si>
  <si>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</si>
  <si>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</si>
  <si>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</si>
  <si>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</si>
  <si>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</si>
  <si>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</si>
  <si>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</si>
  <si>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</si>
  <si>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</si>
  <si>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</si>
  <si>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</si>
  <si>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</si>
  <si>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</si>
  <si>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</si>
  <si>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</si>
  <si>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</si>
  <si>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</si>
  <si>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</si>
  <si>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</si>
  <si>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</si>
  <si>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</si>
  <si>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</si>
  <si>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</si>
  <si>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</si>
  <si>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</si>
  <si>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</si>
  <si>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</si>
  <si>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</si>
  <si>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</si>
  <si>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</si>
  <si>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</si>
  <si>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</si>
  <si>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</si>
  <si>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</si>
  <si>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</si>
  <si>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</si>
  <si>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</si>
  <si>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</si>
  <si>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</si>
  <si>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</si>
  <si>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</si>
  <si>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</si>
  <si>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</si>
  <si>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</si>
  <si>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</si>
  <si>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</si>
  <si>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</si>
  <si>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</si>
  <si>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</si>
  <si>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</si>
  <si>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</si>
  <si>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</si>
  <si>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</si>
  <si>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</si>
  <si>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</si>
  <si>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</si>
  <si>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</si>
  <si>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</si>
  <si>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</si>
  <si>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</si>
  <si>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</si>
  <si>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</si>
  <si>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</si>
  <si>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</si>
  <si>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</si>
  <si>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</si>
  <si>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</si>
  <si>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</si>
  <si>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</si>
  <si>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</si>
  <si>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</si>
  <si>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</si>
  <si>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</si>
  <si>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</si>
  <si>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</si>
  <si>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</si>
  <si>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</si>
  <si>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</si>
  <si>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</si>
  <si>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</si>
  <si>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</si>
  <si>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</si>
  <si>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</si>
  <si>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</si>
  <si>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</si>
  <si>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</si>
  <si>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</si>
  <si>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</si>
  <si>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</si>
  <si>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</si>
  <si>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</si>
  <si>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</si>
  <si>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</si>
  <si>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</si>
  <si>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</si>
  <si>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</si>
  <si>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</si>
  <si>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</si>
  <si>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</si>
  <si>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</si>
  <si>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</si>
  <si>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</si>
  <si>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</si>
  <si>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</si>
  <si>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</si>
  <si>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</si>
  <si>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</si>
  <si>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</si>
  <si>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</si>
  <si>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</si>
  <si>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</si>
  <si>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</si>
  <si>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</si>
  <si>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</si>
  <si>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</si>
  <si>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</si>
  <si>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</si>
  <si>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</si>
  <si>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</si>
  <si>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</si>
  <si>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</si>
  <si>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</si>
  <si>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</si>
  <si>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</si>
  <si>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</si>
  <si>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</si>
  <si>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</si>
  <si>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</si>
  <si>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</si>
  <si>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</si>
  <si>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</si>
  <si>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</si>
  <si>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</si>
  <si>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</si>
  <si>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</si>
  <si>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</si>
  <si>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</si>
  <si>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</si>
  <si>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</si>
  <si>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</si>
  <si>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</si>
  <si>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</si>
  <si>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</si>
  <si>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</si>
  <si>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</si>
  <si>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</si>
  <si>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</si>
  <si>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</si>
  <si>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</si>
  <si>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</si>
  <si>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</si>
  <si>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</si>
  <si>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</si>
  <si>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</si>
  <si>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</si>
  <si>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</si>
  <si>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</si>
  <si>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</si>
  <si>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</si>
  <si>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</si>
  <si>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</si>
  <si>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</si>
  <si>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</si>
  <si>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</si>
  <si>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</si>
  <si>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</si>
  <si>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</si>
  <si>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</si>
  <si>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</si>
  <si>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</si>
  <si>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</si>
  <si>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</si>
  <si>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</si>
  <si>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</si>
  <si>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</si>
  <si>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</si>
  <si>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</si>
  <si>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</si>
  <si>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</si>
  <si>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</si>
  <si>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</si>
  <si>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</si>
  <si>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</si>
  <si>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</si>
  <si>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</si>
  <si>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</si>
  <si>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</si>
  <si>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</si>
  <si>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</si>
  <si>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</si>
  <si>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</si>
  <si>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</si>
  <si>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</si>
  <si>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</si>
  <si>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</si>
  <si>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</si>
  <si>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</si>
  <si>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</si>
  <si>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</si>
  <si>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</si>
  <si>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</si>
  <si>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</si>
  <si>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</si>
  <si>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</si>
  <si>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</si>
  <si>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</si>
  <si>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</si>
  <si>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</si>
  <si>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</si>
  <si>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</si>
  <si>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</si>
  <si>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</si>
  <si>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</si>
  <si>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</si>
  <si>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</si>
  <si>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</si>
  <si>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</si>
  <si>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</si>
  <si>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</si>
  <si>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</si>
  <si>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</si>
  <si>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</si>
  <si>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</si>
  <si>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</si>
  <si>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</si>
  <si>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</si>
  <si>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</si>
  <si>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</si>
  <si>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</si>
  <si>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</si>
  <si>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</si>
  <si>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</si>
  <si>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</si>
  <si>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</si>
  <si>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</si>
  <si>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</si>
  <si>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</si>
  <si>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</si>
  <si>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</si>
  <si>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</si>
  <si>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</si>
  <si>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</si>
  <si>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</si>
  <si>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</si>
  <si>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</si>
  <si>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</si>
  <si>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</si>
  <si>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</si>
  <si>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</si>
  <si>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</si>
  <si>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</si>
  <si>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</si>
  <si>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</si>
  <si>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</si>
  <si>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</si>
  <si>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</si>
  <si>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</si>
  <si>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</si>
  <si>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</si>
  <si>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</si>
  <si>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</si>
  <si>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</si>
  <si>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</si>
  <si>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</si>
  <si>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</si>
  <si>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</si>
  <si>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</si>
  <si>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</si>
  <si>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</si>
  <si>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</si>
  <si>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</si>
  <si>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</si>
  <si>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</si>
  <si>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</si>
  <si>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</si>
  <si>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</si>
  <si>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</si>
  <si>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</si>
  <si>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</si>
  <si>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</si>
  <si>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</si>
  <si>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</si>
  <si>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</si>
  <si>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</si>
  <si>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</si>
  <si>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</si>
  <si>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</si>
  <si>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</si>
  <si>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</si>
  <si>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</si>
  <si>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</si>
  <si>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</si>
  <si>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</si>
  <si>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</si>
  <si>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</si>
  <si>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</si>
  <si>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</si>
  <si>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</si>
  <si>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</si>
  <si>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</si>
  <si>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</si>
  <si>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</si>
  <si>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</si>
  <si>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</si>
  <si>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</si>
  <si>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</si>
  <si>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</si>
  <si>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</si>
  <si>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</si>
  <si>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</si>
  <si>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</si>
  <si>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</si>
  <si>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</si>
  <si>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</si>
  <si>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</si>
  <si>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</si>
  <si>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</si>
  <si>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</si>
  <si>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</si>
  <si>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</si>
  <si>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</si>
  <si>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</si>
  <si>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</si>
  <si>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</si>
  <si>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</si>
  <si>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</si>
  <si>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</si>
  <si>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</si>
  <si>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</si>
  <si>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</si>
  <si>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</si>
  <si>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</si>
  <si>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</si>
  <si>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</si>
  <si>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</si>
  <si>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</si>
  <si>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</si>
  <si>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</si>
  <si>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</si>
  <si>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</si>
  <si>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</si>
  <si>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</si>
  <si>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</si>
  <si>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</si>
  <si>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</si>
  <si>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</si>
  <si>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</si>
  <si>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</si>
  <si>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</si>
  <si>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</si>
  <si>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</si>
  <si>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</si>
  <si>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</si>
  <si>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</si>
  <si>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</si>
  <si>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</si>
  <si>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</si>
  <si>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</si>
  <si>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</si>
  <si>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</si>
  <si>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</si>
  <si>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</si>
  <si>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</si>
  <si>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</si>
  <si>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</si>
  <si>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</si>
  <si>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</si>
  <si>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</si>
  <si>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</si>
  <si>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</si>
  <si>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</si>
  <si>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</si>
  <si>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</si>
  <si>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</si>
  <si>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</si>
  <si>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</si>
  <si>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</si>
  <si>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</si>
  <si>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</si>
  <si>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</si>
  <si>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</si>
  <si>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</si>
  <si>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</si>
  <si>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</si>
  <si>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</si>
  <si>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</si>
  <si>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</si>
  <si>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</si>
  <si>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</si>
  <si>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</si>
  <si>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</si>
  <si>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</si>
  <si>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</si>
  <si>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</si>
  <si>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</si>
  <si>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</si>
  <si>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</si>
  <si>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</si>
  <si>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</si>
  <si>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</si>
  <si>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</si>
  <si>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</si>
  <si>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</si>
  <si>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</si>
  <si>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</si>
  <si>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</si>
  <si>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</si>
  <si>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</si>
  <si>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</si>
  <si>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</si>
  <si>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</si>
  <si>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</si>
  <si>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</si>
  <si>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</si>
  <si>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</si>
  <si>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</si>
  <si>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</si>
  <si>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</si>
  <si>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</si>
  <si>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</si>
  <si>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</si>
  <si>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</si>
  <si>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</si>
  <si>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</si>
  <si>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</si>
  <si>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</si>
  <si>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</si>
  <si>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</si>
  <si>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</si>
  <si>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</si>
  <si>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</si>
  <si>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</si>
  <si>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</si>
  <si>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</si>
  <si>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</si>
  <si>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</si>
  <si>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</si>
  <si>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</si>
  <si>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</si>
  <si>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</si>
  <si>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</si>
  <si>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</si>
  <si>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</si>
  <si>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</si>
  <si>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</si>
  <si>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</si>
  <si>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</si>
  <si>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</si>
  <si>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</si>
  <si>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</si>
  <si>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</si>
  <si>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</si>
  <si>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</si>
  <si>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</si>
  <si>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</si>
  <si>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</si>
  <si>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</si>
  <si>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</si>
  <si>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</si>
  <si>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</si>
  <si>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</si>
  <si>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</si>
  <si>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</si>
  <si>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</si>
  <si>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</si>
  <si>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</si>
  <si>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</si>
  <si>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</si>
  <si>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</si>
  <si>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</si>
  <si>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</si>
  <si>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</si>
  <si>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</si>
  <si>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</si>
  <si>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</si>
  <si>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</si>
  <si>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</si>
  <si>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</si>
  <si>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</si>
  <si>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</si>
  <si>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</si>
  <si>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</si>
  <si>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</si>
  <si>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</si>
  <si>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</si>
  <si>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</si>
  <si>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</si>
  <si>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</si>
  <si>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</si>
  <si>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</si>
  <si>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</si>
  <si>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</si>
  <si>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</si>
  <si>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</si>
  <si>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</si>
  <si>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</si>
  <si>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</si>
  <si>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</si>
  <si>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</si>
  <si>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</si>
  <si>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</si>
  <si>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</si>
  <si>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</si>
  <si>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</si>
  <si>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</si>
  <si>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</si>
  <si>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</si>
  <si>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</si>
  <si>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</si>
  <si>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</si>
  <si>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</si>
  <si>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</si>
  <si>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</si>
  <si>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</si>
  <si>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</si>
  <si>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</si>
  <si>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</si>
  <si>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</si>
  <si>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</si>
  <si>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</si>
  <si>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</si>
  <si>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</si>
  <si>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</si>
  <si>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</si>
  <si>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</si>
  <si>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</si>
  <si>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</si>
  <si>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</si>
  <si>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</si>
  <si>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</si>
  <si>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</si>
  <si>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</si>
  <si>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</si>
  <si>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</si>
  <si>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</si>
  <si>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</si>
  <si>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</si>
  <si>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</si>
  <si>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</si>
  <si>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</si>
  <si>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</si>
  <si>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</si>
  <si>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</si>
  <si>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</si>
  <si>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</si>
  <si>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</si>
  <si>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</si>
  <si>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</si>
  <si>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</si>
  <si>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</si>
  <si>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</si>
  <si>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</si>
  <si>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</si>
  <si>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</si>
  <si>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</si>
  <si>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</si>
  <si>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</si>
  <si>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</si>
  <si>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</si>
  <si>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</si>
  <si>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</si>
  <si>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</si>
  <si>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</si>
  <si>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</si>
  <si>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</si>
  <si>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</si>
  <si>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</si>
  <si>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</si>
  <si>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</si>
  <si>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</si>
  <si>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</si>
  <si>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</si>
  <si>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</si>
  <si>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</si>
  <si>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</si>
  <si>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</si>
  <si>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</si>
  <si>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</si>
  <si>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</si>
  <si>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</si>
  <si>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</si>
  <si>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</si>
  <si>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</si>
  <si>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</si>
  <si>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</si>
  <si>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</si>
  <si>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</si>
  <si>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</si>
  <si>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</si>
  <si>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</si>
  <si>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</si>
  <si>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</si>
  <si>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</si>
  <si>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</si>
  <si>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</si>
  <si>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</si>
  <si>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</si>
  <si>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</si>
  <si>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</si>
  <si>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</si>
  <si>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</si>
  <si>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</si>
  <si>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</si>
  <si>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</si>
  <si>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</si>
  <si>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</si>
  <si>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</si>
  <si>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</si>
  <si>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</si>
  <si>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</si>
  <si>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</si>
  <si>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</si>
  <si>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</si>
  <si>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</si>
  <si>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</si>
  <si>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</si>
  <si>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</si>
  <si>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</si>
  <si>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</si>
  <si>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</si>
  <si>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</si>
  <si>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</si>
  <si>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</si>
  <si>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</si>
  <si>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</si>
  <si>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</si>
  <si>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</si>
  <si>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</si>
  <si>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</si>
  <si>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</si>
  <si>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</si>
  <si>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</si>
  <si>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</si>
  <si>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</si>
  <si>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</si>
  <si>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</si>
  <si>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</si>
  <si>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</si>
  <si>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</si>
  <si>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</si>
  <si>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</si>
  <si>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</si>
  <si>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</si>
  <si>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</si>
  <si>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</si>
  <si>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</si>
  <si>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</si>
  <si>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</si>
  <si>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</si>
  <si>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</si>
  <si>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</si>
  <si>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</si>
  <si>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</si>
  <si>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</si>
  <si>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</si>
  <si>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</si>
  <si>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</si>
  <si>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</si>
  <si>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</si>
  <si>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</si>
  <si>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</si>
  <si>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</si>
  <si>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</si>
  <si>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</si>
  <si>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</si>
  <si>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</si>
  <si>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</si>
  <si>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</si>
  <si>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</si>
  <si>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</si>
  <si>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</si>
  <si>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</si>
  <si>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</si>
  <si>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</si>
  <si>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</si>
  <si>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</si>
  <si>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</si>
  <si>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</si>
  <si>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</si>
  <si>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</si>
  <si>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</si>
  <si>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</si>
  <si>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</si>
  <si>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</si>
  <si>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</si>
  <si>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</si>
  <si>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</si>
  <si>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</si>
  <si>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</si>
  <si>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</si>
  <si>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</si>
  <si>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</si>
  <si>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</si>
  <si>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</si>
  <si>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</si>
  <si>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</si>
  <si>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</si>
  <si>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</si>
  <si>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</si>
  <si>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</si>
  <si>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</si>
  <si>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</si>
  <si>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</si>
  <si>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</si>
  <si>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</si>
  <si>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</si>
  <si>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</si>
  <si>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</si>
  <si>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</si>
  <si>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</si>
  <si>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</si>
  <si>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</si>
  <si>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</si>
  <si>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</si>
  <si>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</si>
  <si>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</si>
  <si>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</si>
  <si>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</si>
  <si>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</si>
  <si>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</si>
  <si>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</si>
  <si>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</si>
  <si>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</si>
  <si>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</si>
  <si>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</si>
  <si>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</si>
  <si>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</si>
  <si>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</si>
  <si>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</si>
  <si>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</si>
  <si>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</si>
  <si>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</si>
  <si>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</si>
  <si>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</si>
  <si>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</si>
  <si>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</si>
  <si>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</si>
  <si>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</si>
  <si>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</si>
  <si>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</si>
  <si>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</si>
  <si>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</si>
  <si>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</si>
  <si>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</si>
  <si>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</si>
  <si>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</si>
  <si>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</si>
  <si>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</si>
  <si>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</si>
  <si>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</si>
  <si>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</si>
  <si>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</si>
  <si>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</si>
  <si>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</si>
  <si>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</si>
  <si>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</si>
  <si>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</si>
  <si>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</si>
  <si>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</si>
  <si>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</si>
  <si>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</si>
  <si>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</si>
  <si>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</si>
  <si>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</si>
  <si>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</si>
  <si>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</si>
  <si>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</si>
  <si>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</si>
  <si>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</si>
  <si>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</si>
  <si>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</si>
  <si>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</si>
  <si>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</si>
  <si>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</si>
  <si>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</si>
  <si>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</si>
  <si>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</si>
  <si>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</si>
  <si>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</si>
  <si>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</si>
  <si>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</si>
  <si>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</si>
  <si>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</si>
  <si>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</si>
  <si>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</si>
  <si>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</si>
  <si>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</si>
  <si>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</si>
  <si>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</si>
  <si>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</si>
  <si>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</si>
  <si>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</si>
  <si>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</si>
  <si>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</si>
  <si>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</si>
  <si>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</si>
  <si>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</si>
  <si>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</si>
  <si>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</si>
  <si>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</si>
  <si>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</si>
  <si>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</si>
  <si>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</si>
  <si>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</si>
  <si>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</si>
  <si>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</si>
  <si>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</si>
  <si>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</si>
  <si>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</si>
  <si>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</si>
  <si>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</si>
  <si>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</si>
  <si>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</si>
  <si>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</si>
  <si>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</si>
  <si>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</si>
  <si>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</si>
  <si>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</si>
  <si>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</si>
  <si>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</si>
  <si>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</si>
  <si>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</si>
  <si>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</si>
  <si>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</si>
  <si>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</si>
  <si>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</si>
  <si>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</si>
  <si>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</si>
  <si>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</si>
  <si>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</si>
  <si>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</si>
  <si>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</si>
  <si>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</si>
  <si>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</si>
  <si>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</si>
  <si>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</si>
  <si>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</si>
  <si>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</si>
  <si>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</si>
  <si>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</si>
  <si>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</si>
  <si>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</si>
  <si>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</si>
  <si>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</si>
  <si>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</si>
  <si>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</si>
  <si>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</si>
  <si>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</si>
  <si>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</si>
  <si>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</si>
  <si>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</si>
  <si>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</si>
  <si>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</si>
  <si>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</si>
  <si>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</si>
  <si>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</si>
  <si>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</si>
  <si>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</si>
  <si>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</si>
  <si>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</si>
  <si>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</si>
  <si>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</si>
  <si>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</si>
  <si>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</si>
  <si>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</si>
  <si>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</si>
  <si>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</si>
  <si>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</si>
  <si>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</si>
  <si>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</si>
  <si>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</si>
  <si>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</si>
  <si>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</si>
  <si>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</si>
  <si>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</si>
  <si>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</si>
  <si>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</si>
  <si>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</si>
  <si>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</si>
  <si>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</si>
  <si>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</si>
  <si>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</si>
  <si>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</si>
  <si>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</si>
  <si>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</si>
  <si>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</si>
  <si>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</si>
  <si>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</si>
  <si>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</si>
  <si>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</si>
  <si>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</si>
  <si>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</si>
  <si>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</si>
  <si>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</si>
  <si>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</si>
  <si>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</si>
  <si>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</si>
  <si>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</si>
  <si>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</si>
  <si>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</si>
  <si>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</si>
  <si>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</si>
  <si>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</si>
  <si>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</si>
  <si>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</si>
  <si>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</si>
  <si>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</si>
  <si>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</si>
  <si>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</si>
  <si>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</si>
  <si>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</si>
  <si>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</si>
  <si>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</si>
  <si>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</si>
  <si>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</si>
  <si>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</si>
  <si>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</si>
  <si>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</si>
  <si>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</si>
  <si>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</si>
  <si>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</si>
  <si>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</si>
  <si>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</si>
  <si>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</si>
  <si>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</si>
  <si>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</si>
  <si>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</si>
  <si>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</si>
  <si>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</si>
  <si>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</si>
  <si>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</si>
  <si>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</si>
  <si>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</si>
  <si>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</si>
  <si>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</si>
  <si>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</si>
  <si>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</si>
  <si>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</si>
  <si>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</si>
  <si>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</si>
  <si>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</si>
  <si>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</si>
  <si>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</si>
  <si>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</si>
  <si>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</si>
  <si>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</si>
  <si>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</si>
  <si>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</si>
  <si>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</si>
  <si>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</si>
  <si>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</si>
  <si>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</si>
  <si>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</si>
  <si>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</si>
  <si>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</si>
  <si>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</si>
  <si>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</si>
  <si>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</si>
  <si>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</si>
  <si>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</si>
  <si>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</si>
  <si>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</si>
  <si>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</si>
  <si>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</si>
  <si>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</si>
  <si>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</si>
  <si>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</si>
  <si>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</si>
  <si>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</si>
  <si>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</si>
  <si>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</si>
  <si>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</si>
  <si>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</si>
  <si>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</si>
  <si>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</si>
  <si>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</si>
  <si>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</si>
  <si>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</si>
  <si>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</si>
  <si>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</si>
  <si>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</si>
  <si>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</si>
  <si>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</si>
  <si>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</si>
  <si>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</si>
  <si>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</si>
  <si>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</si>
  <si>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</si>
  <si>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</si>
  <si>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</si>
  <si>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</si>
  <si>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</si>
  <si>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</si>
  <si>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</si>
  <si>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</si>
  <si>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</si>
  <si>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</si>
  <si>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</si>
  <si>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</si>
  <si>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</si>
  <si>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</si>
  <si>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</si>
  <si>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</si>
  <si>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</si>
  <si>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</si>
  <si>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</si>
  <si>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</si>
  <si>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</si>
  <si>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</si>
  <si>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</si>
  <si>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</si>
  <si>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</si>
  <si>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</si>
  <si>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</si>
  <si>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</si>
  <si>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</si>
  <si>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</si>
  <si>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</si>
  <si>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</si>
  <si>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</si>
  <si>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</si>
  <si>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</si>
  <si>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</si>
  <si>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</si>
  <si>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</si>
  <si>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</si>
  <si>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</si>
  <si>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</si>
  <si>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</si>
  <si>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</si>
  <si>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</si>
  <si>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</si>
  <si>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</si>
  <si>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</si>
  <si>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</si>
  <si>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</si>
  <si>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</si>
  <si>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</si>
  <si>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</si>
  <si>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</si>
  <si>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</si>
  <si>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</si>
  <si>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</si>
  <si>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</si>
  <si>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</si>
  <si>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</si>
  <si>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</si>
  <si>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</si>
  <si>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</si>
  <si>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</si>
  <si>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</si>
  <si>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</si>
  <si>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</si>
  <si>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</si>
  <si>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</si>
  <si>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</si>
  <si>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</si>
  <si>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</si>
  <si>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</si>
  <si>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</si>
  <si>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</si>
  <si>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</si>
  <si>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</si>
  <si>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</si>
  <si>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</si>
  <si>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</si>
  <si>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</si>
  <si>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</si>
  <si>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</si>
  <si>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</si>
  <si>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</si>
  <si>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</si>
  <si>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</si>
  <si>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</si>
  <si>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</si>
  <si>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</si>
  <si>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</si>
  <si>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</si>
  <si>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</si>
  <si>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</si>
  <si>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</si>
  <si>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</si>
  <si>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</si>
  <si>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</si>
  <si>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</si>
  <si>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</si>
  <si>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</si>
  <si>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</si>
  <si>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</si>
  <si>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</si>
  <si>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</si>
  <si>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</si>
  <si>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</si>
  <si>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</si>
  <si>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</si>
  <si>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</si>
  <si>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</si>
  <si>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</si>
  <si>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</si>
  <si>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</si>
  <si>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</si>
  <si>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</si>
  <si>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</si>
  <si>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</si>
  <si>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</si>
  <si>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</si>
  <si>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</si>
  <si>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</si>
  <si>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</si>
  <si>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</si>
  <si>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</si>
  <si>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</si>
  <si>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</si>
  <si>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</si>
  <si>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</si>
  <si>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</si>
  <si>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</si>
  <si>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</si>
  <si>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</si>
  <si>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</si>
  <si>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</si>
  <si>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</si>
  <si>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</si>
  <si>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</si>
  <si>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</si>
  <si>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</si>
  <si>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</si>
  <si>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</si>
  <si>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</si>
  <si>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</si>
  <si>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</si>
  <si>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</si>
  <si>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</si>
  <si>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</si>
  <si>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</si>
  <si>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</si>
  <si>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</si>
  <si>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</si>
  <si>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</si>
  <si>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</si>
  <si>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</si>
  <si>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</si>
  <si>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</si>
  <si>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</si>
  <si>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</si>
  <si>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</si>
  <si>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</si>
  <si>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</si>
  <si>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</si>
  <si>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</si>
  <si>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</si>
  <si>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</si>
  <si>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</si>
  <si>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</si>
  <si>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</si>
  <si>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</si>
  <si>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</si>
  <si>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</si>
  <si>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</si>
  <si>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</si>
  <si>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</si>
  <si>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</si>
  <si>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</si>
  <si>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</si>
  <si>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</si>
  <si>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</si>
  <si>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</si>
  <si>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</si>
  <si>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</si>
  <si>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</si>
  <si>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</si>
  <si>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</si>
  <si>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</si>
  <si>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</si>
  <si>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</si>
  <si>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</si>
  <si>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</si>
  <si>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</si>
  <si>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</si>
  <si>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</si>
  <si>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</si>
  <si>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</si>
  <si>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</si>
  <si>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</si>
  <si>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</si>
  <si>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</si>
  <si>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</si>
  <si>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</si>
  <si>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</si>
  <si>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</si>
  <si>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</si>
  <si>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</si>
  <si>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</si>
  <si>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</si>
  <si>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</si>
  <si>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</si>
  <si>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</si>
  <si>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</si>
  <si>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</si>
  <si>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</si>
  <si>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</si>
  <si>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</si>
  <si>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</si>
  <si>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</si>
  <si>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</si>
  <si>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</si>
  <si>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</si>
  <si>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</si>
  <si>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</si>
  <si>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</si>
  <si>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</si>
  <si>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</si>
  <si>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</si>
  <si>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</si>
  <si>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</si>
  <si>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</si>
  <si>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</si>
  <si>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</si>
  <si>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</si>
  <si>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</si>
  <si>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</si>
  <si>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</si>
  <si>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</si>
  <si>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</si>
  <si>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</si>
  <si>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</si>
  <si>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</si>
  <si>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</si>
  <si>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</si>
  <si>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</si>
  <si>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</si>
  <si>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</si>
  <si>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</si>
  <si>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</si>
  <si>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</si>
  <si>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</si>
  <si>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</si>
  <si>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</si>
  <si>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</si>
  <si>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</si>
  <si>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</si>
  <si>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</si>
  <si>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</si>
  <si>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</si>
  <si>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</si>
  <si>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</si>
  <si>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</si>
  <si>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</si>
  <si>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</si>
  <si>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</si>
  <si>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</si>
  <si>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</si>
  <si>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</si>
  <si>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</si>
  <si>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</si>
  <si>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</si>
  <si>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</si>
  <si>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</si>
  <si>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</si>
  <si>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</si>
  <si>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</si>
  <si>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</si>
  <si>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</si>
  <si>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</si>
  <si>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</si>
  <si>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</si>
  <si>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</si>
  <si>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</si>
  <si>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</si>
  <si>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</si>
  <si>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</si>
  <si>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</si>
  <si>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</si>
  <si>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</si>
  <si>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</si>
  <si>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</si>
  <si>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</si>
  <si>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</si>
  <si>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</si>
  <si>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</si>
  <si>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</si>
  <si>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</si>
  <si>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</si>
  <si>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</si>
  <si>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</si>
  <si>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</si>
  <si>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</si>
  <si>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</si>
  <si>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</si>
  <si>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</si>
  <si>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</si>
  <si>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</si>
  <si>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</si>
  <si>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</si>
  <si>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</si>
  <si>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</si>
  <si>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</si>
  <si>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</si>
  <si>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</si>
  <si>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</si>
  <si>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</si>
  <si>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</si>
  <si>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</si>
  <si>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</si>
  <si>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</si>
  <si>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</si>
  <si>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</si>
  <si>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</si>
  <si>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</si>
  <si>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</si>
  <si>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</si>
  <si>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</si>
  <si>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</si>
  <si>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</si>
  <si>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</si>
  <si>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</si>
  <si>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</si>
  <si>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</si>
  <si>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</si>
  <si>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</si>
  <si>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</si>
  <si>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</si>
  <si>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</si>
  <si>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</si>
  <si>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</si>
  <si>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</si>
  <si>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</si>
  <si>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</si>
  <si>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</si>
  <si>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</si>
  <si>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</si>
  <si>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</si>
  <si>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</si>
  <si>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</si>
  <si>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</si>
  <si>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</si>
  <si>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</si>
  <si>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</si>
  <si>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</si>
  <si>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</si>
  <si>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</si>
  <si>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</si>
  <si>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</si>
  <si>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</si>
  <si>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</si>
  <si>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</si>
  <si>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</si>
  <si>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</si>
  <si>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</si>
  <si>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</si>
  <si>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</si>
  <si>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</si>
  <si>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</si>
  <si>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</si>
  <si>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</si>
  <si>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</si>
  <si>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</si>
  <si>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</si>
  <si>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</si>
  <si>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</si>
  <si>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</si>
  <si>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</si>
  <si>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</si>
  <si>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</si>
  <si>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</si>
  <si>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</si>
  <si>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</si>
  <si>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</si>
  <si>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</si>
  <si>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</si>
  <si>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</si>
  <si>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</si>
  <si>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</si>
  <si>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</si>
  <si>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</si>
  <si>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</si>
  <si>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</si>
  <si>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</si>
  <si>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</si>
  <si>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</si>
  <si>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</si>
  <si>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</si>
  <si>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</si>
  <si>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</si>
  <si>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</si>
  <si>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</si>
  <si>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</si>
  <si>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</si>
  <si>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</si>
  <si>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</si>
  <si>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</si>
  <si>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</si>
  <si>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</si>
  <si>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</si>
  <si>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</si>
  <si>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</si>
  <si>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</si>
  <si>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</si>
  <si>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</si>
  <si>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</si>
  <si>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</si>
  <si>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</si>
  <si>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</si>
  <si>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</si>
  <si>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</si>
  <si>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</si>
  <si>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</si>
  <si>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</si>
  <si>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</si>
  <si>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</si>
  <si>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</si>
  <si>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</si>
  <si>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</si>
  <si>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</si>
  <si>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</si>
  <si>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</si>
  <si>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</si>
  <si>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</si>
  <si>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</si>
  <si>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</si>
  <si>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</si>
  <si>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</si>
  <si>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</si>
  <si>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</si>
  <si>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</si>
  <si>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</si>
  <si>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</si>
  <si>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</si>
  <si>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</si>
  <si>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</si>
  <si>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</si>
  <si>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</si>
  <si>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</si>
  <si>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</si>
  <si>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</si>
  <si>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</si>
  <si>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</si>
  <si>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</si>
  <si>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</si>
  <si>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</si>
  <si>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</si>
  <si>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</si>
  <si>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</si>
  <si>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</si>
  <si>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</si>
  <si>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</si>
  <si>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</si>
  <si>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</si>
  <si>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</si>
  <si>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</si>
  <si>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</si>
  <si>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</si>
  <si>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</si>
  <si>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</si>
  <si>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</si>
  <si>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</si>
  <si>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</si>
  <si>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</si>
  <si>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</si>
  <si>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</si>
  <si>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</si>
  <si>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</si>
  <si>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</si>
  <si>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</si>
  <si>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</si>
  <si>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</si>
  <si>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</si>
  <si>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</si>
  <si>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</si>
  <si>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</si>
  <si>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</si>
  <si>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</si>
  <si>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</si>
  <si>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</si>
  <si>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</si>
  <si>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</si>
  <si>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</si>
  <si>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</si>
  <si>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</si>
  <si>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</si>
  <si>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</si>
  <si>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</si>
  <si>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</si>
  <si>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</si>
  <si>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</si>
  <si>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</si>
  <si>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</si>
  <si>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</si>
  <si>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</si>
  <si>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</si>
  <si>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</si>
  <si>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</si>
  <si>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</si>
  <si>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</si>
  <si>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</si>
  <si>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</si>
  <si>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</si>
  <si>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</si>
  <si>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</si>
  <si>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</si>
  <si>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</si>
  <si>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</si>
  <si>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</si>
  <si>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</si>
  <si>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</si>
  <si>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</si>
  <si>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</si>
  <si>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</si>
  <si>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</si>
  <si>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</si>
  <si>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</si>
  <si>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</si>
  <si>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</si>
  <si>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</si>
  <si>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</si>
  <si>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</si>
  <si>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</si>
  <si>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</si>
  <si>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</si>
  <si>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</si>
  <si>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</si>
  <si>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</si>
  <si>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</si>
  <si>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</si>
  <si>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</si>
  <si>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</si>
  <si>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</si>
  <si>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</si>
  <si>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</si>
  <si>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</si>
  <si>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</si>
  <si>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</si>
  <si>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</si>
  <si>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</si>
  <si>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</si>
  <si>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</si>
  <si>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</si>
  <si>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</si>
  <si>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</si>
  <si>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</si>
  <si>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</si>
  <si>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</si>
  <si>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</si>
  <si>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</si>
  <si>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</si>
  <si>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</si>
  <si>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</si>
  <si>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</si>
  <si>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</si>
  <si>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</si>
  <si>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</si>
  <si>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</si>
  <si>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</si>
  <si>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</si>
  <si>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</si>
  <si>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</si>
  <si>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</si>
  <si>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</si>
  <si>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</si>
  <si>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</si>
  <si>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</si>
  <si>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</si>
  <si>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</si>
  <si>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</si>
  <si>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</si>
  <si>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</si>
  <si>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</si>
  <si>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</si>
  <si>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</si>
  <si>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</si>
  <si>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</si>
  <si>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</si>
  <si>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</si>
  <si>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</si>
  <si>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</si>
  <si>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</si>
  <si>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</si>
  <si>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</si>
  <si>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</si>
  <si>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</si>
  <si>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</si>
  <si>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</si>
  <si>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</si>
  <si>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</si>
  <si>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</si>
  <si>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</si>
  <si>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</si>
  <si>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</si>
  <si>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</si>
  <si>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</si>
  <si>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</si>
  <si>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</si>
  <si>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</si>
  <si>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</si>
  <si>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</si>
  <si>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</si>
  <si>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</si>
  <si>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</si>
  <si>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</si>
  <si>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</si>
  <si>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</si>
  <si>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</si>
  <si>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</si>
  <si>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</si>
  <si>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</si>
  <si>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</si>
  <si>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</si>
  <si>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</si>
  <si>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</si>
  <si>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</si>
  <si>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</si>
  <si>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</si>
  <si>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</si>
  <si>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</si>
  <si>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</si>
  <si>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</si>
  <si>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</si>
  <si>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</si>
  <si>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</si>
  <si>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</si>
  <si>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</si>
  <si>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</si>
  <si>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</si>
  <si>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</si>
  <si>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</si>
  <si>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</si>
  <si>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</si>
  <si>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</si>
  <si>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</si>
  <si>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</si>
  <si>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</si>
  <si>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</si>
  <si>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</si>
  <si>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</si>
  <si>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</si>
  <si>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</si>
  <si>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</si>
  <si>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</si>
  <si>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</si>
  <si>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</si>
  <si>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</si>
  <si>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</si>
  <si>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</si>
  <si>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</si>
  <si>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</si>
  <si>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</si>
  <si>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</si>
  <si>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</si>
  <si>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</si>
  <si>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</si>
  <si>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</si>
  <si>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</si>
  <si>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</si>
  <si>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</si>
  <si>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</si>
  <si>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</si>
  <si>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</si>
  <si>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</si>
  <si>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</si>
  <si>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</si>
  <si>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</si>
  <si>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</si>
  <si>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</si>
  <si>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</si>
  <si>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</si>
  <si>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</si>
  <si>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</si>
  <si>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</si>
  <si>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</si>
  <si>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</si>
  <si>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</si>
  <si>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</si>
  <si>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</si>
  <si>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</si>
  <si>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</si>
  <si>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</si>
  <si>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</si>
  <si>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</si>
  <si>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</si>
  <si>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</si>
  <si>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</si>
  <si>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</si>
  <si>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</si>
  <si>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</si>
  <si>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</si>
  <si>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</si>
  <si>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</si>
  <si>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</si>
  <si>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</si>
  <si>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</si>
  <si>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</si>
  <si>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</si>
  <si>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</si>
  <si>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</si>
  <si>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</si>
  <si>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</si>
  <si>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</si>
  <si>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</si>
  <si>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</si>
  <si>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</si>
  <si>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</si>
  <si>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</si>
  <si>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</si>
  <si>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</si>
  <si>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</si>
  <si>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</si>
  <si>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</si>
  <si>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</si>
  <si>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</si>
  <si>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</si>
  <si>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</si>
  <si>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</si>
  <si>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</si>
  <si>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</si>
  <si>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</si>
  <si>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</si>
  <si>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</si>
  <si>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</si>
  <si>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</si>
  <si>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</si>
  <si>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</si>
  <si>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</si>
  <si>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</si>
  <si>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</si>
  <si>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</si>
  <si>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</si>
  <si>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</si>
  <si>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</si>
  <si>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</si>
  <si>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</si>
  <si>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</si>
  <si>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</si>
  <si>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</si>
  <si>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</si>
  <si>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</si>
  <si>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</si>
  <si>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</si>
  <si>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</si>
  <si>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</si>
  <si>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</si>
  <si>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</si>
  <si>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</si>
  <si>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</si>
  <si>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</si>
  <si>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</si>
  <si>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</si>
  <si>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</si>
  <si>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</si>
  <si>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</si>
  <si>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</si>
  <si>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</si>
  <si>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</si>
  <si>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</si>
  <si>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</si>
  <si>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</si>
  <si>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</si>
  <si>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</si>
  <si>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</si>
  <si>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</si>
  <si>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</si>
  <si>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</si>
  <si>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</si>
  <si>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</si>
  <si>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</si>
  <si>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</si>
  <si>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</si>
  <si>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</si>
  <si>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</si>
  <si>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</si>
  <si>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</si>
  <si>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</si>
  <si>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</si>
  <si>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</si>
  <si>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</si>
  <si>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</si>
  <si>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</si>
  <si>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</si>
  <si>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</si>
  <si>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</si>
  <si>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</si>
  <si>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</si>
  <si>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</si>
  <si>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</si>
  <si>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</si>
  <si>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</si>
  <si>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</si>
  <si>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</si>
  <si>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</si>
  <si>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</si>
  <si>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</si>
  <si>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</si>
  <si>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</si>
  <si>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</si>
  <si>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</si>
  <si>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</si>
  <si>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</si>
  <si>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</si>
  <si>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</si>
  <si>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</si>
  <si>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</si>
  <si>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</si>
  <si>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</si>
  <si>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</si>
  <si>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</si>
  <si>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</si>
  <si>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</si>
  <si>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</si>
  <si>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</si>
  <si>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</si>
  <si>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</si>
  <si>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</si>
  <si>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</si>
  <si>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</si>
  <si>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</si>
  <si>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</si>
  <si>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</si>
  <si>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</si>
  <si>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</si>
  <si>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</si>
  <si>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</si>
  <si>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</si>
  <si>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</si>
  <si>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</si>
  <si>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</si>
  <si>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</si>
  <si>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</si>
  <si>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</si>
  <si>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</si>
  <si>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</si>
  <si>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</si>
  <si>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</si>
  <si>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</si>
  <si>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</si>
  <si>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</si>
  <si>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</si>
  <si>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</si>
  <si>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</si>
  <si>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</si>
  <si>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</si>
  <si>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</si>
  <si>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</si>
  <si>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</si>
  <si>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</si>
  <si>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</si>
  <si>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</si>
  <si>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</si>
  <si>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</si>
  <si>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</si>
  <si>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</si>
  <si>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</si>
  <si>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</si>
  <si>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</si>
  <si>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</si>
  <si>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</si>
  <si>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</si>
  <si>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</si>
  <si>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</si>
  <si>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</si>
  <si>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</si>
  <si>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</si>
  <si>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</si>
  <si>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</si>
  <si>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</si>
  <si>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</si>
  <si>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</si>
  <si>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</si>
  <si>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</si>
  <si>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</si>
  <si>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</si>
  <si>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</si>
  <si>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</si>
  <si>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</si>
  <si>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</si>
  <si>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</si>
  <si>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</si>
  <si>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</si>
  <si>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</si>
  <si>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</si>
  <si>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</si>
  <si>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</si>
  <si>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</si>
  <si>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</si>
  <si>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</si>
  <si>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</si>
  <si>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</si>
  <si>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</si>
  <si>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</si>
  <si>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</si>
  <si>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</si>
  <si>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</si>
  <si>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</si>
  <si>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</si>
  <si>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</si>
  <si>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</si>
  <si>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</si>
  <si>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</si>
  <si>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</si>
  <si>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</si>
  <si>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</si>
  <si>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</si>
  <si>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</si>
  <si>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</si>
  <si>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</si>
  <si>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</si>
  <si>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</si>
  <si>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</si>
  <si>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</si>
  <si>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</si>
  <si>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</si>
  <si>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</si>
  <si>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</si>
  <si>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</si>
  <si>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</si>
  <si>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</si>
  <si>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</si>
  <si>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</si>
  <si>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</si>
  <si>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</si>
  <si>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</si>
  <si>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</si>
  <si>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</si>
  <si>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</si>
  <si>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</si>
  <si>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</si>
  <si>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</si>
  <si>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</si>
  <si>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</si>
  <si>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</si>
  <si>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</si>
  <si>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</si>
  <si>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</si>
  <si>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</si>
  <si>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</si>
  <si>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</si>
  <si>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</si>
  <si>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</si>
  <si>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</si>
  <si>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</si>
  <si>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</si>
  <si>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</si>
  <si>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</si>
  <si>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</si>
  <si>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</si>
  <si>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</si>
  <si>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</si>
  <si>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</si>
  <si>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</si>
  <si>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</si>
  <si>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</si>
  <si>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</si>
  <si>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</si>
  <si>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</si>
  <si>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</si>
  <si>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</si>
  <si>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</si>
  <si>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</si>
  <si>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</si>
  <si>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</si>
  <si>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</si>
  <si>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</si>
  <si>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</si>
  <si>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</si>
  <si>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</si>
  <si>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</si>
  <si>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</si>
  <si>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</si>
  <si>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</si>
  <si>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</si>
  <si>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</si>
  <si>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</si>
  <si>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</si>
  <si>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</si>
  <si>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</si>
  <si>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</si>
  <si>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</si>
  <si>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</si>
  <si>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</si>
  <si>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</si>
  <si>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</si>
  <si>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</si>
  <si>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</si>
  <si>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</si>
  <si>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</si>
  <si>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</si>
  <si>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</si>
  <si>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</si>
  <si>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</si>
  <si>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</si>
  <si>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</si>
  <si>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</si>
  <si>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</si>
  <si>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</si>
  <si>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</si>
  <si>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</si>
  <si>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</si>
  <si>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</si>
  <si>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</si>
  <si>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</si>
  <si>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</si>
  <si>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</si>
  <si>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</si>
  <si>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</si>
  <si>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</si>
  <si>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</si>
  <si>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</si>
  <si>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</si>
  <si>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</si>
  <si>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</si>
  <si>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</si>
  <si>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</si>
  <si>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</si>
  <si>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</si>
  <si>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</si>
  <si>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</si>
  <si>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</si>
  <si>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</si>
  <si>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</si>
  <si>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</si>
  <si>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</si>
  <si>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</si>
  <si>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</si>
  <si>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</si>
  <si>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</si>
  <si>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</si>
  <si>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</si>
  <si>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</si>
  <si>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</si>
  <si>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</si>
  <si>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</si>
  <si>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</si>
  <si>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</si>
  <si>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</si>
  <si>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</si>
  <si>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</si>
  <si>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</si>
  <si>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</si>
  <si>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</si>
  <si>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</si>
  <si>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</si>
  <si>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</si>
  <si>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</si>
  <si>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</si>
  <si>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</si>
  <si>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</si>
  <si>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</si>
  <si>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</si>
  <si>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</si>
  <si>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</si>
  <si>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</si>
  <si>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</si>
  <si>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</si>
  <si>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</si>
  <si>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</si>
  <si>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</si>
  <si>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</si>
  <si>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</si>
  <si>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</si>
  <si>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</si>
  <si>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</si>
  <si>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</si>
  <si>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</si>
  <si>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</si>
  <si>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</si>
  <si>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</si>
  <si>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</si>
  <si>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</si>
  <si>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</si>
  <si>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</si>
  <si>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</si>
  <si>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</si>
  <si>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</si>
  <si>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</si>
  <si>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</si>
  <si>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</si>
  <si>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</si>
  <si>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</si>
  <si>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</si>
  <si>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</si>
  <si>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</si>
  <si>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</si>
  <si>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</si>
  <si>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</si>
  <si>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</si>
  <si>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</si>
  <si>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</si>
  <si>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</si>
  <si>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</si>
  <si>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</si>
  <si>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</si>
  <si>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</si>
  <si>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</si>
  <si>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</si>
  <si>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</si>
  <si>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</si>
  <si>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</si>
  <si>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</si>
  <si>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</si>
  <si>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</si>
  <si>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</si>
  <si>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</si>
  <si>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</si>
  <si>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</si>
  <si>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</si>
  <si>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</si>
  <si>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</si>
  <si>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</si>
  <si>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</si>
  <si>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</si>
  <si>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</si>
  <si>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</si>
  <si>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</si>
  <si>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</si>
  <si>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</si>
  <si>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</si>
  <si>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</si>
  <si>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</si>
  <si>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</si>
  <si>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</si>
  <si>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</si>
  <si>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</si>
  <si>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</si>
  <si>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</si>
  <si>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</si>
  <si>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</si>
  <si>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</si>
  <si>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</si>
  <si>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</si>
  <si>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</si>
  <si>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</si>
  <si>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</si>
  <si>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</si>
  <si>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</si>
  <si>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</si>
  <si>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</si>
  <si>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</si>
  <si>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</si>
  <si>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</si>
  <si>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</si>
  <si>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</si>
  <si>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</si>
  <si>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</si>
  <si>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</si>
  <si>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</si>
  <si>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</si>
  <si>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</si>
  <si>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</si>
  <si>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</si>
  <si>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</si>
  <si>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</si>
  <si>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</si>
  <si>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</si>
  <si>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</si>
  <si>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</si>
  <si>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</si>
  <si>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</si>
  <si>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</si>
  <si>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</si>
  <si>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</si>
  <si>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</si>
  <si>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</si>
  <si>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</si>
  <si>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</si>
  <si>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</si>
  <si>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</si>
  <si>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</si>
  <si>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</si>
  <si>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</si>
  <si>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</si>
  <si>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</si>
  <si>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</si>
  <si>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</si>
  <si>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</si>
  <si>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</si>
  <si>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</si>
  <si>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</si>
  <si>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</si>
  <si>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</si>
  <si>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</si>
  <si>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</si>
  <si>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</si>
  <si>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</si>
  <si>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</si>
  <si>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</si>
  <si>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</si>
  <si>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</si>
  <si>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</si>
  <si>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</si>
  <si>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</si>
  <si>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</si>
  <si>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</si>
  <si>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</si>
  <si>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</si>
  <si>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</si>
  <si>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</si>
  <si>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</si>
  <si>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</si>
  <si>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</si>
  <si>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</si>
  <si>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</si>
  <si>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</si>
  <si>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</si>
  <si>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</si>
  <si>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</si>
  <si>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</si>
  <si>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</si>
  <si>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</si>
  <si>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</si>
  <si>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</si>
  <si>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</si>
  <si>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</si>
  <si>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</si>
  <si>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</si>
  <si>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</si>
  <si>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</si>
  <si>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</si>
  <si>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</si>
  <si>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</si>
  <si>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</si>
  <si>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</si>
  <si>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</si>
  <si>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</si>
  <si>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</si>
  <si>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</si>
  <si>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</si>
  <si>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</si>
  <si>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</si>
  <si>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</si>
  <si>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</si>
  <si>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</si>
  <si>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</si>
  <si>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</si>
  <si>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</si>
  <si>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</si>
  <si>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</si>
  <si>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</si>
  <si>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</si>
  <si>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</si>
  <si>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</si>
  <si>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</si>
  <si>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</si>
  <si>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</si>
  <si>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</si>
  <si>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</si>
  <si>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</si>
  <si>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</si>
  <si>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</si>
  <si>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</si>
  <si>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</si>
  <si>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</si>
  <si>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</si>
  <si>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</si>
  <si>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</si>
  <si>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</si>
  <si>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</si>
  <si>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</si>
  <si>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</si>
  <si>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</si>
  <si>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</si>
  <si>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</si>
  <si>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</si>
  <si>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</si>
  <si>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</si>
  <si>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</si>
  <si>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</si>
  <si>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</si>
  <si>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</si>
  <si>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</si>
  <si>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</si>
  <si>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</si>
  <si>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</si>
  <si>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</si>
  <si>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</si>
  <si>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</si>
  <si>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</si>
  <si>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</si>
  <si>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</si>
  <si>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</si>
  <si>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</si>
  <si>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</si>
  <si>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</si>
  <si>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</si>
  <si>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</si>
  <si>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</si>
  <si>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</si>
  <si>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</si>
  <si>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</si>
  <si>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</si>
  <si>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</si>
  <si>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</si>
  <si>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</si>
  <si>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</si>
  <si>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</si>
  <si>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</si>
  <si>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</si>
  <si>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</si>
  <si>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</si>
  <si>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</si>
  <si>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</si>
  <si>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</si>
  <si>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</si>
  <si>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</si>
  <si>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</si>
  <si>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</si>
  <si>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</si>
  <si>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</si>
  <si>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</si>
  <si>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</si>
  <si>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</si>
  <si>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</si>
  <si>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</si>
  <si>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</si>
  <si>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</si>
  <si>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</si>
  <si>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</si>
  <si>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</si>
  <si>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</si>
  <si>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</si>
  <si>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</si>
  <si>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</si>
  <si>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</si>
  <si>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</si>
  <si>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</si>
  <si>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</si>
  <si>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</si>
  <si>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</si>
  <si>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</si>
  <si>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</si>
  <si>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</si>
  <si>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</si>
  <si>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</si>
  <si>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</si>
  <si>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</si>
  <si>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</si>
  <si>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</si>
  <si>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</si>
  <si>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</si>
  <si>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</si>
  <si>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</si>
  <si>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</si>
  <si>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</si>
  <si>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</si>
  <si>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</si>
  <si>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</si>
  <si>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</si>
  <si>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</si>
  <si>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</si>
  <si>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</si>
  <si>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</si>
  <si>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</si>
  <si>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</si>
  <si>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</si>
  <si>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</si>
  <si>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</si>
  <si>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</si>
  <si>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</si>
  <si>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</si>
  <si>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</si>
  <si>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</si>
  <si>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</si>
  <si>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</si>
  <si>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</si>
  <si>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</si>
  <si>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</si>
  <si>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</si>
  <si>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</si>
  <si>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</si>
  <si>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</si>
  <si>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</si>
  <si>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</si>
  <si>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</si>
  <si>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</si>
  <si>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</si>
  <si>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</si>
  <si>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</si>
  <si>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</si>
  <si>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</si>
  <si>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</si>
  <si>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</si>
  <si>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</si>
  <si>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</si>
  <si>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</si>
  <si>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</si>
  <si>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</si>
  <si>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</si>
  <si>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</si>
  <si>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</si>
  <si>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</si>
  <si>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</si>
  <si>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</si>
  <si>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</si>
  <si>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</si>
  <si>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</si>
  <si>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</si>
  <si>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</si>
  <si>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</si>
  <si>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</si>
  <si>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</si>
  <si>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</si>
  <si>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</si>
  <si>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</si>
  <si>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</si>
  <si>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</si>
  <si>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</si>
  <si>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</si>
  <si>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</si>
  <si>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</si>
  <si>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</si>
  <si>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</si>
  <si>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</si>
  <si>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</si>
  <si>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</si>
  <si>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</si>
  <si>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</si>
  <si>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</si>
  <si>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</si>
  <si>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</si>
  <si>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</si>
  <si>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</si>
  <si>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</si>
  <si>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</si>
  <si>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</si>
  <si>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</si>
  <si>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</si>
  <si>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</si>
  <si>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</si>
  <si>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</si>
  <si>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</si>
  <si>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</si>
  <si>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</si>
  <si>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</si>
  <si>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</si>
  <si>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</si>
  <si>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</si>
  <si>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</si>
  <si>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</si>
  <si>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</si>
  <si>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</si>
  <si>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</si>
  <si>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</si>
  <si>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</si>
  <si>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</si>
  <si>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</si>
  <si>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</si>
  <si>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</si>
  <si>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</si>
  <si>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</si>
  <si>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</si>
  <si>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</si>
  <si>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</si>
  <si>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</si>
  <si>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</si>
  <si>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</si>
  <si>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</si>
  <si>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</si>
  <si>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</si>
  <si>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</si>
  <si>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</si>
  <si>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</si>
  <si>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</si>
  <si>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</si>
  <si>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</si>
  <si>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</si>
  <si>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</si>
  <si>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</si>
  <si>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</si>
  <si>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</si>
  <si>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</si>
  <si>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</si>
  <si>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</si>
  <si>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</si>
  <si>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</si>
  <si>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</si>
  <si>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</si>
  <si>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</si>
  <si>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</si>
  <si>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</si>
  <si>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</si>
  <si>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</si>
  <si>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</si>
  <si>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</si>
  <si>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</si>
  <si>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</si>
  <si>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</si>
  <si>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</si>
  <si>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</si>
  <si>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</si>
  <si>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</si>
  <si>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</si>
  <si>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</si>
  <si>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</si>
  <si>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</si>
  <si>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</si>
  <si>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</si>
  <si>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</si>
  <si>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</si>
  <si>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</si>
  <si>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</si>
  <si>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</si>
  <si>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</si>
  <si>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</si>
  <si>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</si>
  <si>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</si>
  <si>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</si>
  <si>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</si>
  <si>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</si>
  <si>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</si>
  <si>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</si>
  <si>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</si>
  <si>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</si>
  <si>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</si>
  <si>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</si>
  <si>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</si>
  <si>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</si>
  <si>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</si>
  <si>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</si>
  <si>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</si>
  <si>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</si>
  <si>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</si>
  <si>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</si>
  <si>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</si>
  <si>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</si>
  <si>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</si>
  <si>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</si>
  <si>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</si>
  <si>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</si>
  <si>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</si>
  <si>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</si>
  <si>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</si>
  <si>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</si>
  <si>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</si>
  <si>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</si>
  <si>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</si>
  <si>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</si>
  <si>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</si>
  <si>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</si>
  <si>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</si>
  <si>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</si>
  <si>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</si>
  <si>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</si>
  <si>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</si>
  <si>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</si>
  <si>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</si>
  <si>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</si>
  <si>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</si>
  <si>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</si>
  <si>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</si>
  <si>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</si>
  <si>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</si>
  <si>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</si>
  <si>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</si>
  <si>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</si>
  <si>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</si>
  <si>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</si>
  <si>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</si>
  <si>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</si>
  <si>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</si>
  <si>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</si>
  <si>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</si>
  <si>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</si>
  <si>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</si>
  <si>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</si>
  <si>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</si>
  <si>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</si>
  <si>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</si>
  <si>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</si>
  <si>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</si>
  <si>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</si>
  <si>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</si>
  <si>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</si>
  <si>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</si>
  <si>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</si>
  <si>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</si>
  <si>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</si>
  <si>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</si>
  <si>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</si>
  <si>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</si>
  <si>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</si>
  <si>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</si>
  <si>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</si>
  <si>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</si>
  <si>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</si>
  <si>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</si>
  <si>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</si>
  <si>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</si>
  <si>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</si>
  <si>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</si>
  <si>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</si>
  <si>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</si>
  <si>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</si>
  <si>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</si>
  <si>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</si>
  <si>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</si>
  <si>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</si>
  <si>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</si>
  <si>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</si>
  <si>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</si>
  <si>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</si>
  <si>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</si>
  <si>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</si>
  <si>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</si>
  <si>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</si>
  <si>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</si>
  <si>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</si>
  <si>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</si>
  <si>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</si>
  <si>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</si>
  <si>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</si>
  <si>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</si>
  <si>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</si>
  <si>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</si>
  <si>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</si>
  <si>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</si>
  <si>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</si>
  <si>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</si>
  <si>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</si>
  <si>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</si>
  <si>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</si>
  <si>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</si>
  <si>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</si>
  <si>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</si>
  <si>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</si>
  <si>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</si>
  <si>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</si>
  <si>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</si>
  <si>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</si>
  <si>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</si>
  <si>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</si>
  <si>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</si>
  <si>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</si>
  <si>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</si>
  <si>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</si>
  <si>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</si>
  <si>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</si>
  <si>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</si>
  <si>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</si>
  <si>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</si>
  <si>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</si>
  <si>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</si>
  <si>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</si>
  <si>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</si>
  <si>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</si>
  <si>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</si>
  <si>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</si>
  <si>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</si>
  <si>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</si>
  <si>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</si>
  <si>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</si>
  <si>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</si>
  <si>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</si>
  <si>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</si>
  <si>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</si>
  <si>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</si>
  <si>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</si>
  <si>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</si>
  <si>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</si>
  <si>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</si>
  <si>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</si>
  <si>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</si>
  <si>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</si>
  <si>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</si>
  <si>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</si>
  <si>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</si>
  <si>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</si>
  <si>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</si>
  <si>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</si>
  <si>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</si>
  <si>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</si>
  <si>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</si>
  <si>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</si>
  <si>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</si>
  <si>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</si>
  <si>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</si>
  <si>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</si>
  <si>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</si>
  <si>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</si>
  <si>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</si>
  <si>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</si>
  <si>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</si>
  <si>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</si>
  <si>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</si>
  <si>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</si>
  <si>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</si>
  <si>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</si>
  <si>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</si>
  <si>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</si>
  <si>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</si>
  <si>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</si>
  <si>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</si>
  <si>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</si>
  <si>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</si>
  <si>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</si>
  <si>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</si>
  <si>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</si>
  <si>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</si>
  <si>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</si>
  <si>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</si>
  <si>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</si>
  <si>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</si>
  <si>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</si>
  <si>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</si>
  <si>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</si>
  <si>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</si>
  <si>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</si>
  <si>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</si>
  <si>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</si>
  <si>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</si>
  <si>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</si>
  <si>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</si>
  <si>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</si>
  <si>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</si>
  <si>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</si>
  <si>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</si>
  <si>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</si>
  <si>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</si>
  <si>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</si>
  <si>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</si>
  <si>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</si>
  <si>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</si>
  <si>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</si>
  <si>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</si>
  <si>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</si>
  <si>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</si>
  <si>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</si>
  <si>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</si>
  <si>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</si>
  <si>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</si>
  <si>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</si>
  <si>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</si>
  <si>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</si>
  <si>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</si>
  <si>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</si>
  <si>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</si>
  <si>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</si>
  <si>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</si>
  <si>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</si>
  <si>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</si>
  <si>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</si>
  <si>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</si>
  <si>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</si>
  <si>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</si>
  <si>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</si>
  <si>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</si>
  <si>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</si>
  <si>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</si>
  <si>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</si>
  <si>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</si>
  <si>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</si>
  <si>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</si>
  <si>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</si>
  <si>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</si>
  <si>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</si>
  <si>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</si>
  <si>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</si>
  <si>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</si>
  <si>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</si>
  <si>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</si>
  <si>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</si>
  <si>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</si>
  <si>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</si>
  <si>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</si>
  <si>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</si>
  <si>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</si>
  <si>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</si>
  <si>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</si>
  <si>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</si>
  <si>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</si>
  <si>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</si>
  <si>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</si>
  <si>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</si>
  <si>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</si>
  <si>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</si>
  <si>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</si>
  <si>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</si>
  <si>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</si>
  <si>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</si>
  <si>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</si>
  <si>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</si>
  <si>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</si>
  <si>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</si>
  <si>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</si>
  <si>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</si>
  <si>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</si>
  <si>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</si>
  <si>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</si>
  <si>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</si>
  <si>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</si>
  <si>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</si>
  <si>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</si>
  <si>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</si>
  <si>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</si>
  <si>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</si>
  <si>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</si>
  <si>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</si>
  <si>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</si>
  <si>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</si>
  <si>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</si>
  <si>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</si>
  <si>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</si>
  <si>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</si>
  <si>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</si>
  <si>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</si>
  <si>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</si>
  <si>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</si>
  <si>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</si>
  <si>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</si>
  <si>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</si>
  <si>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</si>
  <si>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</si>
  <si>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</si>
  <si>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</si>
  <si>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</si>
  <si>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</si>
  <si>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</si>
  <si>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</si>
  <si>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</si>
  <si>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</si>
  <si>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</si>
  <si>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</si>
  <si>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</si>
  <si>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</si>
  <si>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</si>
  <si>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</si>
  <si>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</si>
  <si>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</si>
  <si>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</si>
  <si>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</si>
  <si>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</si>
  <si>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</si>
  <si>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</si>
  <si>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</si>
  <si>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</si>
  <si>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</si>
  <si>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</si>
  <si>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</si>
  <si>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</si>
  <si>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</si>
  <si>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</si>
  <si>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</si>
  <si>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</si>
  <si>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</si>
  <si>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</si>
  <si>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</si>
  <si>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</si>
  <si>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</si>
  <si>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</si>
  <si>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</si>
  <si>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</si>
  <si>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</si>
  <si>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</si>
  <si>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</si>
  <si>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</si>
  <si>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</si>
  <si>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</si>
  <si>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</si>
  <si>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</si>
  <si>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</si>
  <si>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</si>
  <si>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</si>
  <si>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</si>
  <si>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</si>
  <si>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</si>
  <si>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</si>
  <si>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</si>
  <si>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</si>
  <si>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</si>
  <si>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</si>
  <si>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</si>
  <si>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</si>
  <si>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</si>
  <si>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</si>
  <si>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</si>
  <si>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</si>
  <si>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</si>
  <si>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</si>
  <si>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</si>
  <si>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</si>
  <si>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</si>
  <si>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</si>
  <si>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</si>
  <si>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</si>
  <si>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</si>
  <si>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</si>
  <si>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</si>
  <si>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</si>
  <si>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</si>
  <si>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</si>
  <si>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</si>
  <si>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</si>
  <si>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</si>
  <si>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</si>
  <si>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</si>
  <si>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</si>
  <si>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</si>
  <si>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</si>
  <si>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</si>
  <si>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</si>
  <si>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</si>
  <si>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</si>
  <si>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</si>
  <si>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</si>
  <si>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</si>
  <si>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</si>
  <si>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</si>
  <si>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</si>
  <si>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</si>
  <si>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</si>
  <si>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</si>
  <si>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</si>
  <si>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</si>
  <si>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</si>
  <si>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</si>
  <si>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</si>
  <si>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</si>
  <si>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</si>
  <si>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</si>
  <si>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</si>
  <si>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</si>
  <si>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</si>
  <si>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</si>
  <si>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</si>
  <si>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</si>
  <si>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</si>
  <si>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</si>
  <si>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</si>
  <si>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</si>
  <si>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</si>
  <si>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</si>
  <si>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</si>
  <si>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</si>
  <si>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</si>
  <si>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</si>
  <si>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</si>
  <si>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</si>
  <si>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</si>
  <si>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</si>
  <si>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</si>
  <si>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</si>
  <si>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</si>
  <si>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</si>
  <si>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</si>
  <si>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</si>
  <si>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</si>
  <si>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</si>
  <si>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</si>
  <si>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</si>
  <si>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</si>
  <si>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</si>
  <si>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</si>
  <si>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</si>
  <si>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</si>
  <si>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</si>
  <si>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</si>
  <si>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</si>
  <si>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</si>
  <si>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</si>
  <si>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</si>
  <si>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</si>
  <si>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</si>
  <si>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</si>
  <si>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</si>
  <si>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</si>
  <si>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</si>
  <si>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</si>
  <si>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</si>
  <si>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</si>
  <si>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</si>
  <si>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</si>
  <si>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</si>
  <si>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</si>
  <si>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</si>
  <si>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</si>
  <si>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</si>
  <si>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</si>
  <si>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</si>
  <si>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</si>
  <si>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</si>
  <si>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</si>
  <si>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</si>
  <si>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</si>
  <si>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</si>
  <si>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</si>
  <si>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</si>
  <si>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</si>
  <si>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</si>
  <si>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</si>
  <si>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</si>
  <si>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</si>
  <si>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</si>
  <si>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</si>
  <si>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</si>
  <si>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</si>
  <si>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</si>
  <si>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</si>
  <si>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</si>
  <si>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</si>
  <si>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</si>
  <si>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</si>
  <si>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</si>
  <si>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</si>
  <si>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</si>
  <si>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</si>
  <si>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</si>
  <si>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</si>
  <si>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</si>
  <si>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</si>
  <si>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</si>
  <si>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</si>
  <si>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</si>
  <si>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</si>
  <si>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</si>
  <si>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</si>
  <si>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</si>
  <si>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</si>
  <si>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</si>
  <si>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</si>
  <si>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</si>
  <si>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</si>
  <si>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</si>
  <si>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</si>
  <si>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</si>
  <si>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</si>
  <si>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</si>
  <si>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</si>
  <si>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</si>
  <si>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</si>
  <si>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</si>
  <si>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</si>
  <si>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</si>
  <si>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</si>
  <si>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</si>
  <si>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</si>
  <si>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</si>
  <si>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</si>
  <si>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</si>
  <si>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</si>
  <si>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</si>
  <si>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</si>
  <si>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</si>
  <si>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</si>
  <si>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</si>
  <si>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</si>
  <si>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</si>
  <si>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</si>
  <si>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</si>
  <si>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</si>
  <si>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</si>
  <si>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</si>
  <si>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</si>
  <si>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</si>
  <si>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</si>
  <si>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</si>
  <si>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</si>
  <si>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</si>
  <si>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</si>
  <si>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</si>
  <si>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</si>
  <si>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</si>
  <si>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</si>
  <si>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</si>
  <si>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</si>
  <si>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</si>
  <si>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</si>
  <si>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</si>
  <si>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</si>
  <si>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</si>
  <si>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</si>
  <si>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</si>
  <si>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</si>
  <si>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</si>
  <si>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</si>
  <si>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</si>
  <si>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</si>
  <si>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</si>
  <si>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</si>
  <si>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</si>
  <si>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</si>
  <si>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</si>
  <si>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</si>
  <si>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</si>
  <si>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</si>
  <si>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</si>
  <si>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</si>
  <si>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</si>
  <si>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</si>
  <si>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</si>
  <si>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</si>
  <si>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</si>
  <si>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</si>
  <si>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</si>
  <si>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</si>
  <si>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</si>
  <si>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</si>
  <si>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</si>
  <si>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</si>
  <si>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</si>
  <si>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</si>
  <si>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</si>
  <si>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</si>
  <si>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</si>
  <si>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</si>
  <si>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</si>
  <si>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</si>
  <si>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</si>
  <si>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</si>
  <si>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</si>
  <si>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</si>
  <si>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</si>
  <si>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</si>
  <si>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</si>
  <si>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</si>
  <si>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</si>
  <si>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</si>
  <si>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</si>
  <si>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</si>
  <si>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</si>
  <si>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</si>
  <si>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</si>
  <si>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</si>
  <si>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</si>
  <si>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</si>
  <si>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</si>
  <si>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</si>
  <si>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</si>
  <si>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</si>
  <si>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</si>
  <si>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</si>
  <si>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</si>
  <si>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</si>
  <si>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</si>
  <si>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</si>
  <si>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</si>
  <si>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</si>
  <si>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</si>
  <si>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</si>
  <si>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</si>
  <si>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</si>
  <si>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</si>
  <si>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</si>
  <si>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</si>
  <si>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</si>
  <si>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</si>
  <si>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</si>
  <si>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</si>
  <si>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</si>
  <si>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</si>
  <si>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</si>
  <si>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</si>
  <si>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</si>
  <si>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</si>
  <si>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</si>
  <si>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</si>
  <si>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</si>
  <si>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</si>
  <si>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</si>
  <si>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</si>
  <si>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</si>
  <si>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</si>
  <si>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</si>
  <si>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</si>
  <si>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</si>
  <si>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</si>
  <si>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</si>
  <si>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</si>
  <si>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</si>
  <si>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</si>
  <si>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</si>
  <si>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</si>
  <si>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</si>
  <si>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</si>
  <si>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</si>
  <si>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</si>
  <si>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</si>
  <si>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</si>
  <si>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</si>
  <si>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</si>
  <si>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</si>
  <si>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</si>
  <si>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</si>
  <si>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</si>
  <si>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</si>
  <si>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</si>
  <si>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</si>
  <si>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</si>
  <si>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</si>
  <si>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</si>
  <si>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</si>
  <si>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</si>
  <si>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</si>
  <si>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</si>
  <si>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</si>
  <si>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</si>
  <si>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</si>
  <si>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</si>
  <si>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</si>
  <si>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</si>
  <si>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</si>
  <si>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</si>
  <si>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</si>
  <si>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</si>
  <si>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</si>
  <si>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</si>
  <si>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</si>
  <si>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</si>
  <si>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</si>
  <si>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</si>
  <si>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</si>
  <si>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</si>
  <si>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</si>
  <si>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</si>
  <si>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</si>
  <si>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</si>
  <si>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</si>
  <si>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</si>
  <si>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</si>
  <si>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</si>
  <si>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</si>
  <si>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</si>
  <si>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</si>
  <si>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</si>
  <si>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</si>
  <si>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</si>
  <si>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</si>
  <si>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</si>
  <si>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</si>
  <si>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</si>
  <si>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</si>
  <si>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</si>
  <si>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</si>
  <si>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</si>
  <si>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</si>
  <si>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</si>
  <si>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</si>
  <si>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</si>
  <si>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</si>
  <si>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</si>
  <si>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</si>
  <si>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</si>
  <si>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</si>
  <si>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</si>
  <si>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</si>
  <si>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</si>
  <si>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</si>
  <si>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</si>
  <si>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</si>
  <si>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</si>
  <si>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</si>
  <si>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</si>
  <si>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</si>
  <si>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</si>
  <si>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</si>
  <si>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</si>
  <si>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</si>
  <si>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</si>
  <si>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</si>
  <si>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</si>
  <si>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</si>
  <si>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</si>
  <si>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</si>
  <si>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</si>
  <si>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</si>
  <si>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</si>
  <si>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</si>
  <si>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</si>
  <si>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</si>
  <si>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</si>
  <si>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</si>
  <si>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</si>
  <si>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</si>
  <si>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</si>
  <si>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</si>
  <si>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</si>
  <si>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</si>
  <si>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</si>
  <si>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</si>
  <si>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</si>
  <si>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</si>
  <si>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</si>
  <si>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</si>
  <si>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</si>
  <si>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</si>
  <si>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</si>
  <si>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</si>
  <si>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</si>
  <si>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</si>
  <si>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</si>
  <si>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</si>
  <si>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</si>
  <si>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</si>
  <si>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</si>
  <si>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</si>
  <si>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</si>
  <si>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</si>
  <si>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</si>
  <si>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</si>
  <si>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</si>
  <si>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</si>
  <si>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</si>
  <si>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</si>
  <si>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</si>
  <si>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</si>
  <si>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</si>
  <si>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</si>
  <si>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</si>
  <si>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</si>
  <si>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</si>
  <si>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</si>
  <si>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</si>
  <si>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</si>
  <si>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</si>
  <si>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</si>
  <si>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</si>
  <si>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</si>
  <si>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</si>
  <si>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</si>
  <si>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</si>
  <si>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</si>
  <si>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</si>
  <si>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</si>
  <si>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</si>
  <si>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</si>
  <si>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</si>
  <si>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</si>
  <si>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</si>
  <si>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</si>
  <si>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</si>
  <si>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</si>
  <si>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</si>
  <si>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</si>
  <si>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</si>
  <si>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</si>
  <si>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</si>
  <si>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</si>
  <si>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</si>
  <si>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</si>
  <si>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</si>
  <si>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</si>
  <si>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</si>
  <si>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</si>
  <si>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</si>
  <si>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</si>
  <si>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</si>
  <si>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</si>
  <si>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</si>
  <si>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</si>
  <si>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</si>
  <si>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</si>
  <si>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</si>
  <si>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</si>
  <si>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</si>
  <si>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</si>
  <si>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</si>
  <si>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</si>
  <si>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</si>
  <si>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</si>
  <si>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</si>
  <si>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</si>
  <si>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</si>
  <si>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</si>
  <si>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</si>
  <si>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</si>
  <si>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</si>
  <si>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</si>
  <si>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</si>
  <si>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</si>
  <si>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</si>
  <si>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</si>
  <si>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</si>
  <si>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</si>
  <si>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</si>
  <si>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</si>
  <si>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</si>
  <si>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</si>
  <si>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</si>
  <si>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</si>
  <si>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</si>
  <si>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</si>
  <si>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</si>
  <si>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</si>
  <si>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</si>
  <si>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</si>
  <si>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</si>
  <si>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</si>
  <si>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</si>
  <si>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</si>
  <si>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</si>
  <si>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</si>
  <si>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</si>
  <si>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</si>
  <si>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</si>
  <si>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</si>
  <si>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</si>
  <si>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</si>
  <si>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</si>
  <si>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</si>
  <si>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</si>
  <si>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</si>
  <si>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</si>
  <si>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</si>
  <si>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</si>
  <si>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</si>
  <si>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</si>
  <si>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</si>
  <si>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</si>
  <si>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</si>
  <si>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</si>
  <si>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</si>
  <si>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</si>
  <si>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</si>
  <si>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</si>
  <si>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</si>
  <si>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</si>
  <si>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</si>
  <si>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</si>
  <si>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</si>
  <si>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</si>
  <si>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</si>
  <si>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</si>
  <si>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</si>
  <si>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</si>
  <si>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</si>
  <si>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</si>
  <si>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</si>
  <si>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</si>
  <si>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</si>
  <si>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</si>
  <si>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</si>
  <si>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</si>
  <si>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</si>
  <si>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</si>
  <si>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</si>
  <si>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</si>
  <si>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</si>
  <si>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</si>
  <si>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</si>
  <si>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</si>
  <si>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</si>
  <si>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</si>
  <si>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</si>
  <si>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</si>
  <si>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</si>
  <si>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</si>
  <si>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</si>
  <si>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</si>
  <si>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</si>
  <si>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</si>
  <si>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</si>
  <si>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</si>
  <si>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</si>
  <si>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</si>
  <si>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</si>
  <si>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</si>
  <si>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</si>
  <si>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</si>
  <si>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</si>
  <si>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</si>
  <si>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</si>
  <si>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</si>
  <si>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</si>
  <si>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</si>
  <si>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</si>
  <si>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</si>
  <si>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</si>
  <si>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</si>
  <si>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</si>
  <si>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</si>
  <si>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</si>
  <si>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</si>
  <si>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</si>
  <si>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</si>
  <si>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</si>
  <si>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</si>
  <si>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</si>
  <si>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</si>
  <si>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</si>
  <si>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</si>
  <si>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</si>
  <si>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</si>
  <si>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</si>
  <si>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</si>
  <si>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</si>
  <si>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</si>
  <si>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</si>
  <si>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</si>
  <si>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</si>
  <si>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</si>
  <si>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</si>
  <si>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</si>
  <si>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</si>
  <si>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</si>
  <si>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</si>
  <si>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</si>
  <si>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</si>
  <si>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</si>
  <si>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</si>
  <si>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</si>
  <si>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</si>
  <si>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</si>
  <si>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</si>
  <si>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</si>
  <si>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</si>
  <si>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</si>
  <si>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</si>
  <si>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</si>
  <si>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</si>
  <si>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</si>
  <si>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</si>
  <si>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</si>
  <si>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</si>
  <si>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</si>
  <si>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</si>
  <si>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</si>
  <si>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</si>
  <si>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</si>
  <si>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</si>
  <si>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</si>
  <si>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</si>
  <si>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</si>
  <si>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</si>
  <si>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</si>
  <si>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</si>
  <si>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</si>
  <si>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</si>
  <si>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</si>
  <si>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</si>
  <si>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</si>
  <si>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</si>
  <si>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</si>
  <si>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</si>
  <si>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</si>
  <si>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</si>
  <si>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</si>
  <si>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</si>
  <si>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</si>
  <si>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</si>
  <si>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</si>
  <si>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</si>
  <si>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</si>
  <si>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</si>
  <si>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</si>
  <si>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</si>
  <si>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</si>
  <si>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</si>
  <si>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</si>
  <si>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</si>
  <si>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</si>
  <si>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</si>
  <si>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</si>
  <si>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</si>
  <si>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</si>
  <si>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</si>
  <si>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</si>
  <si>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</si>
  <si>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</si>
  <si>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</si>
  <si>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</si>
  <si>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</si>
  <si>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</si>
  <si>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</si>
  <si>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</si>
  <si>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</si>
  <si>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</si>
  <si>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</si>
  <si>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</si>
  <si>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</si>
  <si>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</si>
  <si>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</si>
  <si>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</si>
  <si>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</si>
  <si>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</si>
  <si>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</si>
  <si>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</si>
  <si>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</si>
  <si>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</si>
  <si>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</si>
  <si>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</si>
  <si>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</si>
  <si>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</si>
  <si>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</si>
  <si>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</si>
  <si>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</si>
  <si>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</si>
  <si>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</si>
  <si>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</si>
  <si>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</si>
  <si>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</si>
  <si>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</si>
  <si>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</si>
  <si>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</si>
  <si>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</si>
  <si>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</si>
  <si>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</si>
  <si>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</si>
  <si>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</si>
  <si>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</si>
  <si>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</si>
  <si>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</si>
  <si>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</si>
  <si>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</si>
  <si>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</si>
  <si>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</si>
  <si>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</si>
  <si>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</si>
  <si>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</si>
  <si>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</si>
  <si>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</si>
  <si>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</si>
  <si>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</si>
  <si>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</si>
  <si>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</si>
  <si>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</si>
  <si>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</si>
  <si>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</si>
  <si>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</si>
  <si>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</si>
  <si>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</si>
  <si>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</si>
  <si>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</si>
  <si>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</si>
  <si>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</si>
  <si>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</si>
  <si>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</si>
  <si>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</si>
  <si>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</si>
  <si>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</si>
  <si>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</si>
  <si>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</si>
  <si>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</si>
  <si>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</si>
  <si>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</si>
  <si>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</si>
  <si>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</si>
  <si>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</si>
  <si>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</si>
  <si>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</si>
  <si>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</si>
  <si>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</si>
  <si>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</si>
  <si>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</si>
  <si>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</si>
  <si>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</si>
  <si>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</si>
  <si>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</si>
  <si>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</si>
  <si>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</si>
  <si>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</si>
  <si>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</si>
  <si>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</si>
  <si>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</si>
  <si>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</si>
  <si>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</si>
  <si>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</si>
  <si>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</si>
  <si>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</si>
  <si>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</si>
  <si>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</si>
  <si>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</si>
  <si>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</si>
  <si>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</si>
  <si>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</si>
  <si>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</si>
  <si>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</si>
  <si>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</si>
  <si>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</si>
  <si>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</si>
  <si>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</si>
  <si>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</si>
  <si>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</si>
  <si>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</si>
  <si>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</si>
  <si>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</si>
  <si>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</si>
  <si>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</si>
  <si>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</si>
  <si>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</si>
  <si>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</si>
  <si>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</si>
  <si>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</si>
  <si>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</si>
  <si>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</si>
  <si>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</si>
  <si>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</si>
  <si>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</si>
  <si>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</si>
  <si>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</si>
  <si>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</si>
  <si>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</si>
  <si>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</si>
  <si>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</si>
  <si>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</si>
  <si>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</si>
  <si>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</si>
  <si>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</si>
  <si>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</si>
  <si>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</si>
  <si>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</si>
  <si>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</si>
  <si>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</si>
  <si>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</si>
  <si>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</si>
  <si>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</si>
  <si>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</si>
  <si>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</si>
  <si>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</si>
  <si>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</si>
  <si>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</si>
  <si>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</si>
  <si>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</si>
  <si>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</si>
  <si>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</si>
  <si>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</si>
  <si>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</si>
  <si>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</si>
  <si>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</si>
  <si>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</si>
  <si>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</si>
  <si>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</si>
  <si>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</si>
  <si>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</si>
  <si>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</si>
  <si>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</si>
  <si>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</si>
  <si>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</si>
  <si>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</si>
  <si>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</si>
  <si>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</si>
  <si>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</si>
  <si>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</si>
  <si>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</si>
  <si>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</si>
  <si>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</si>
  <si>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</si>
  <si>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</si>
  <si>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</si>
  <si>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</si>
  <si>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</si>
  <si>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</si>
  <si>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</si>
  <si>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</si>
  <si>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</si>
  <si>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</si>
  <si>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</si>
  <si>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</si>
  <si>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</si>
  <si>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</si>
  <si>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</si>
  <si>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</si>
  <si>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</si>
  <si>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</si>
  <si>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</si>
  <si>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</si>
  <si>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</si>
  <si>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</si>
  <si>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</si>
  <si>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</si>
  <si>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</si>
  <si>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</si>
  <si>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</si>
  <si>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</si>
  <si>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</si>
  <si>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</si>
  <si>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</si>
  <si>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</si>
  <si>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</si>
  <si>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</si>
  <si>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</si>
  <si>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</si>
  <si>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</si>
  <si>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</si>
  <si>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</si>
  <si>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</si>
  <si>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</si>
  <si>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</si>
  <si>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</si>
  <si>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</si>
  <si>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</si>
  <si>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</si>
  <si>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</si>
  <si>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</si>
  <si>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</si>
  <si>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</si>
  <si>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</si>
  <si>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</si>
  <si>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</si>
  <si>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</si>
  <si>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</si>
  <si>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</si>
  <si>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</si>
  <si>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</si>
  <si>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</si>
  <si>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</si>
  <si>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</si>
  <si>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</si>
  <si>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</si>
  <si>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</si>
  <si>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</si>
  <si>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</si>
  <si>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</si>
  <si>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</si>
  <si>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</si>
  <si>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</si>
  <si>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</si>
  <si>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</si>
  <si>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</si>
  <si>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</si>
  <si>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</si>
  <si>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</si>
  <si>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</si>
  <si>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</si>
  <si>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</si>
  <si>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</si>
  <si>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</si>
  <si>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</si>
  <si>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</si>
  <si>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</si>
  <si>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</si>
  <si>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</si>
  <si>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</si>
  <si>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</si>
  <si>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</si>
  <si>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</si>
  <si>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</si>
  <si>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</si>
  <si>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</si>
  <si>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</si>
  <si>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</si>
  <si>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</si>
  <si>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</si>
  <si>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</si>
  <si>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</si>
  <si>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</si>
  <si>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</si>
  <si>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</si>
  <si>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</si>
  <si>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</si>
  <si>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</si>
  <si>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</si>
  <si>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</si>
  <si>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</si>
  <si>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</si>
  <si>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</si>
  <si>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</si>
  <si>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</si>
  <si>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</si>
  <si>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</si>
  <si>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</si>
  <si>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</si>
  <si>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</si>
  <si>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</si>
  <si>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</si>
  <si>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</si>
  <si>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</si>
  <si>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</si>
  <si>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</si>
  <si>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</si>
  <si>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</si>
  <si>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</si>
  <si>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</si>
  <si>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</si>
  <si>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</si>
  <si>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</si>
  <si>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</si>
  <si>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</si>
  <si>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</si>
  <si>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</si>
  <si>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</si>
  <si>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</si>
  <si>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</si>
  <si>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</si>
  <si>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</si>
  <si>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</si>
  <si>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</si>
  <si>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</si>
  <si>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</si>
  <si>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</si>
  <si>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</si>
  <si>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</si>
  <si>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</si>
  <si>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</si>
  <si>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</si>
  <si>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</si>
  <si>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</si>
  <si>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</si>
  <si>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</si>
  <si>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</si>
  <si>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</si>
  <si>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</si>
  <si>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</si>
  <si>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</si>
  <si>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</si>
  <si>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</si>
  <si>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</si>
  <si>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</si>
  <si>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</si>
  <si>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</si>
  <si>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</si>
  <si>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</si>
  <si>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</si>
  <si>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</si>
  <si>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</si>
  <si>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</si>
  <si>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</si>
  <si>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</si>
  <si>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</si>
  <si>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</si>
  <si>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</si>
  <si>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</si>
  <si>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</si>
  <si>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</si>
  <si>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</si>
  <si>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</si>
  <si>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</si>
  <si>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</si>
  <si>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</si>
  <si>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</si>
  <si>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</si>
  <si>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</si>
  <si>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</si>
  <si>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</si>
  <si>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</si>
  <si>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</si>
  <si>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</si>
  <si>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</si>
  <si>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</si>
  <si>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</si>
  <si>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</si>
  <si>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</si>
  <si>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</si>
  <si>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</si>
  <si>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</si>
  <si>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</si>
  <si>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</si>
  <si>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</si>
  <si>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</si>
  <si>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</si>
  <si>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</si>
  <si>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</si>
  <si>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</si>
  <si>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</si>
  <si>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</si>
  <si>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</si>
  <si>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</si>
  <si>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</si>
  <si>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</si>
  <si>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</si>
  <si>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</si>
  <si>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</si>
  <si>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</si>
  <si>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</si>
  <si>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</si>
  <si>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</si>
  <si>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</si>
  <si>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</si>
  <si>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</si>
  <si>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</si>
  <si>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</si>
  <si>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</si>
  <si>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</si>
  <si>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</si>
  <si>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</si>
  <si>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</si>
  <si>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</si>
  <si>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</si>
  <si>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</si>
  <si>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</si>
  <si>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</si>
  <si>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</si>
  <si>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</si>
  <si>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</si>
  <si>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</si>
  <si>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</si>
  <si>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</si>
  <si>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</si>
  <si>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</si>
  <si>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</si>
  <si>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</si>
  <si>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</si>
  <si>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</si>
  <si>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</si>
  <si>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</si>
  <si>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</si>
  <si>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</si>
  <si>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</si>
  <si>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</si>
  <si>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</si>
  <si>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</si>
  <si>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</si>
  <si>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</si>
  <si>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</si>
  <si>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</si>
  <si>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</si>
  <si>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</si>
  <si>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</si>
  <si>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</si>
  <si>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</si>
  <si>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</si>
  <si>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</si>
  <si>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</si>
  <si>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</si>
  <si>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</si>
  <si>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</si>
  <si>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</si>
  <si>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</si>
  <si>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</si>
  <si>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</si>
  <si>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</si>
  <si>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</si>
  <si>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</si>
  <si>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</si>
  <si>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</si>
  <si>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</si>
  <si>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</si>
  <si>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</si>
  <si>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</si>
  <si>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</si>
  <si>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</si>
  <si>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</si>
  <si>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</si>
  <si>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</si>
  <si>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</si>
  <si>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</si>
  <si>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</si>
  <si>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</si>
  <si>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</si>
  <si>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</si>
  <si>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</si>
  <si>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</si>
  <si>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</si>
  <si>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</si>
  <si>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</si>
  <si>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</si>
  <si>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</si>
  <si>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</si>
  <si>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</si>
  <si>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</si>
  <si>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</si>
  <si>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</si>
  <si>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</si>
  <si>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</si>
  <si>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</si>
  <si>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</si>
  <si>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</si>
  <si>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</si>
  <si>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</si>
  <si>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</si>
  <si>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</si>
  <si>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</si>
  <si>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</si>
  <si>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</si>
  <si>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</si>
  <si>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</si>
  <si>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</si>
  <si>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</si>
  <si>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</si>
  <si>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</si>
  <si>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</si>
  <si>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</si>
  <si>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</si>
  <si>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</si>
  <si>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</si>
  <si>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</si>
  <si>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</si>
  <si>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</si>
  <si>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</si>
  <si>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</si>
  <si>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</si>
  <si>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</si>
  <si>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</si>
  <si>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</si>
  <si>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</si>
  <si>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</si>
  <si>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</si>
  <si>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</si>
  <si>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</si>
  <si>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</si>
  <si>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</si>
  <si>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</si>
  <si>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</si>
  <si>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</si>
  <si>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</si>
  <si>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</si>
  <si>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</si>
  <si>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</si>
  <si>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</si>
  <si>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</si>
  <si>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</si>
  <si>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</si>
  <si>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</si>
  <si>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</si>
  <si>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</si>
  <si>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</si>
  <si>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</si>
  <si>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</si>
  <si>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</si>
  <si>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</si>
  <si>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</si>
  <si>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</si>
  <si>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</si>
  <si>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</si>
  <si>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</si>
  <si>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</si>
  <si>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</si>
  <si>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</si>
  <si>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</si>
  <si>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</si>
  <si>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</si>
  <si>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</si>
  <si>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</si>
  <si>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</si>
  <si>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</si>
  <si>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</si>
  <si>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</si>
  <si>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</si>
  <si>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</si>
  <si>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</si>
  <si>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</si>
  <si>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</si>
  <si>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</si>
  <si>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</si>
  <si>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</si>
  <si>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</si>
  <si>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</si>
  <si>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</si>
  <si>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</si>
  <si>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</si>
  <si>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</si>
  <si>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</si>
  <si>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</si>
  <si>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</si>
  <si>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</si>
  <si>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</si>
  <si>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</si>
  <si>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</si>
  <si>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</si>
  <si>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</si>
  <si>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</si>
  <si>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</si>
  <si>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</si>
  <si>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</si>
  <si>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</si>
  <si>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</si>
  <si>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</si>
  <si>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</si>
  <si>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</si>
  <si>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</si>
  <si>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</si>
  <si>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</si>
  <si>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</si>
  <si>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</si>
  <si>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</si>
  <si>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</si>
  <si>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</si>
  <si>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</si>
  <si>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</si>
  <si>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</si>
  <si>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</si>
  <si>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</si>
  <si>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</si>
  <si>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</si>
  <si>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</si>
  <si>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</si>
  <si>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</si>
  <si>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</si>
  <si>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</si>
  <si>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</si>
  <si>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</si>
  <si>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</si>
  <si>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</si>
  <si>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</si>
  <si>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</si>
  <si>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</si>
  <si>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</si>
  <si>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</si>
  <si>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</si>
  <si>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</si>
  <si>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</si>
  <si>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</si>
  <si>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</si>
  <si>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</si>
  <si>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</si>
  <si>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</si>
  <si>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</si>
  <si>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</si>
  <si>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</si>
  <si>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</si>
  <si>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</si>
  <si>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</si>
  <si>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</si>
  <si>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</si>
  <si>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</si>
  <si>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</si>
  <si>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</si>
  <si>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</si>
  <si>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</si>
  <si>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</si>
  <si>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</si>
  <si>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</si>
  <si>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</si>
  <si>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</si>
  <si>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</si>
  <si>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</si>
  <si>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</si>
  <si>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</si>
  <si>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</si>
  <si>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</si>
  <si>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</si>
  <si>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</si>
  <si>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</si>
  <si>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</si>
  <si>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</si>
  <si>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</si>
  <si>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</si>
  <si>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</si>
  <si>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</si>
  <si>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</si>
  <si>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</si>
  <si>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</si>
  <si>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</si>
  <si>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</si>
  <si>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</si>
  <si>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</si>
  <si>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</si>
  <si>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</si>
  <si>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</si>
  <si>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</si>
  <si>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</si>
  <si>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</si>
  <si>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</si>
  <si>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</si>
  <si>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</si>
  <si>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</si>
  <si>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</si>
  <si>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</si>
  <si>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</si>
  <si>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</si>
  <si>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</si>
  <si>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</si>
  <si>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</si>
  <si>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</si>
  <si>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</si>
  <si>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</si>
  <si>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</si>
  <si>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</si>
  <si>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</si>
  <si>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</si>
  <si>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</si>
  <si>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</si>
  <si>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</si>
  <si>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</si>
  <si>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</si>
  <si>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</si>
  <si>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</si>
  <si>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</si>
  <si>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</si>
  <si>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</si>
  <si>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</si>
  <si>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</si>
  <si>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</si>
  <si>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</si>
  <si>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</si>
  <si>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</si>
  <si>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</si>
  <si>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</si>
  <si>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</si>
  <si>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</si>
  <si>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</si>
  <si>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</si>
  <si>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</si>
  <si>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</si>
  <si>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</si>
  <si>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</si>
  <si>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</si>
  <si>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</si>
  <si>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</si>
  <si>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</si>
  <si>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</si>
  <si>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</si>
  <si>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</si>
  <si>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</si>
  <si>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</si>
  <si>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</si>
  <si>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</si>
  <si>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</si>
  <si>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</si>
  <si>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</si>
  <si>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</si>
  <si>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</si>
  <si>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</si>
  <si>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</si>
  <si>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</si>
  <si>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</si>
  <si>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</si>
  <si>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</si>
  <si>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</si>
  <si>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</si>
  <si>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</si>
  <si>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</si>
  <si>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</si>
  <si>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</si>
  <si>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</si>
  <si>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</si>
  <si>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</si>
  <si>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</si>
  <si>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</si>
  <si>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</si>
  <si>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</si>
  <si>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</si>
  <si>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</si>
  <si>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</si>
  <si>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</si>
  <si>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</si>
  <si>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</si>
  <si>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</si>
  <si>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</si>
  <si>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</si>
  <si>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</si>
  <si>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</si>
  <si>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</si>
  <si>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</si>
  <si>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</si>
  <si>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</si>
  <si>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</si>
  <si>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</si>
  <si>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</si>
  <si>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</si>
  <si>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</si>
  <si>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</si>
  <si>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</si>
  <si>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</si>
  <si>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</si>
  <si>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</si>
  <si>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</si>
  <si>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</si>
  <si>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</si>
  <si>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</si>
  <si>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</si>
  <si>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</si>
  <si>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</si>
  <si>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</si>
  <si>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</si>
  <si>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</si>
  <si>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</si>
  <si>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</si>
  <si>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</si>
  <si>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</si>
  <si>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</si>
  <si>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</si>
  <si>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</si>
  <si>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</si>
  <si>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</si>
  <si>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</si>
  <si>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</si>
  <si>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</si>
  <si>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</si>
  <si>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</si>
  <si>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</si>
  <si>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</si>
  <si>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</si>
  <si>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</si>
  <si>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</si>
  <si>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</si>
  <si>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</si>
  <si>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</si>
  <si>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</si>
  <si>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</si>
  <si>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</si>
  <si>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</si>
  <si>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</si>
  <si>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</si>
  <si>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</si>
  <si>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</si>
  <si>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</si>
  <si>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</si>
  <si>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</si>
  <si>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</si>
  <si>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</si>
  <si>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</si>
  <si>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</si>
  <si>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</si>
  <si>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</si>
  <si>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</si>
  <si>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</si>
  <si>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</si>
  <si>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</si>
  <si>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</si>
  <si>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</si>
  <si>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</si>
  <si>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</si>
  <si>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</si>
  <si>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</si>
  <si>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</si>
  <si>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</si>
  <si>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</si>
  <si>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</si>
  <si>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</si>
  <si>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</si>
  <si>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</si>
  <si>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</si>
  <si>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</si>
  <si>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</si>
  <si>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</si>
  <si>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</si>
  <si>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</si>
  <si>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</si>
  <si>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</si>
  <si>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</si>
  <si>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</si>
  <si>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</si>
  <si>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</si>
  <si>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</si>
  <si>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</si>
  <si>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</si>
  <si>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</si>
  <si>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</si>
  <si>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</si>
  <si>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</si>
  <si>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</si>
  <si>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</si>
  <si>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</si>
  <si>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</si>
  <si>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</si>
  <si>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</si>
  <si>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</si>
  <si>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</si>
  <si>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</si>
  <si>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</si>
  <si>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</si>
  <si>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</si>
  <si>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</si>
  <si>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</si>
  <si>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</si>
  <si>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</si>
  <si>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</si>
  <si>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</si>
  <si>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</si>
  <si>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</si>
  <si>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</si>
  <si>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</si>
  <si>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</si>
  <si>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</si>
  <si>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</si>
  <si>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</si>
  <si>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</si>
  <si>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</si>
  <si>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</si>
  <si>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</si>
  <si>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</si>
  <si>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</si>
  <si>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</si>
  <si>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</si>
  <si>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</si>
  <si>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</si>
  <si>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</si>
  <si>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</si>
  <si>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</si>
  <si>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</si>
  <si>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</si>
  <si>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</si>
  <si>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</si>
  <si>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</si>
  <si>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</si>
  <si>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</si>
  <si>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</si>
  <si>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</si>
  <si>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</si>
  <si>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</si>
  <si>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</si>
  <si>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</si>
  <si>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</si>
  <si>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</si>
  <si>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</si>
  <si>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</si>
  <si>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</si>
  <si>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</si>
  <si>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</si>
  <si>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</si>
  <si>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</si>
  <si>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</si>
  <si>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</si>
  <si>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</si>
  <si>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</si>
  <si>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</si>
  <si>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</si>
  <si>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</si>
  <si>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</si>
  <si>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</si>
  <si>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</si>
  <si>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</si>
  <si>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</si>
  <si>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</si>
  <si>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</si>
  <si>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</si>
  <si>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</si>
  <si>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</si>
  <si>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</si>
  <si>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</si>
  <si>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</si>
  <si>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</si>
  <si>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</si>
  <si>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</si>
  <si>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</si>
  <si>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</si>
  <si>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</si>
  <si>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</si>
  <si>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</si>
  <si>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</si>
  <si>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</si>
  <si>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</si>
  <si>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</si>
  <si>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</si>
  <si>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</si>
  <si>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</si>
  <si>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</si>
  <si>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</si>
  <si>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</si>
  <si>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</si>
  <si>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</si>
  <si>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</si>
  <si>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</si>
  <si>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</si>
  <si>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</si>
  <si>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</si>
  <si>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</si>
  <si>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</si>
  <si>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</si>
  <si>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</si>
  <si>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</si>
  <si>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</si>
  <si>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</si>
  <si>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</si>
  <si>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</si>
  <si>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</si>
  <si>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</si>
  <si>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</si>
  <si>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</si>
  <si>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</si>
  <si>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</si>
  <si>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</si>
  <si>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</si>
  <si>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</si>
  <si>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</si>
  <si>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</si>
  <si>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</si>
  <si>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</si>
  <si>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</si>
  <si>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</si>
  <si>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</si>
  <si>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</si>
  <si>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</si>
  <si>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</si>
  <si>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</si>
  <si>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</si>
  <si>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</si>
  <si>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</si>
  <si>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</si>
  <si>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</si>
  <si>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</si>
  <si>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</si>
  <si>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</si>
  <si>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</si>
  <si>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</si>
  <si>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</si>
  <si>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</si>
  <si>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</si>
  <si>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</si>
  <si>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</si>
  <si>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</si>
  <si>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</si>
  <si>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</si>
  <si>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</si>
  <si>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</si>
  <si>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</si>
  <si>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</si>
  <si>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</si>
  <si>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</si>
  <si>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</si>
  <si>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</si>
  <si>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</si>
  <si>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</si>
  <si>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</si>
  <si>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</si>
  <si>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</si>
  <si>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</si>
  <si>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</si>
  <si>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</si>
  <si>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</si>
  <si>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</si>
  <si>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</si>
  <si>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</si>
  <si>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</si>
  <si>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</si>
  <si>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</si>
  <si>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</si>
  <si>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</si>
  <si>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</si>
  <si>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</si>
  <si>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</si>
  <si>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</si>
  <si>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</si>
  <si>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</si>
  <si>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</si>
  <si>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</si>
  <si>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</si>
  <si>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</si>
  <si>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</si>
  <si>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</si>
  <si>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</si>
  <si>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</si>
  <si>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</si>
  <si>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</si>
  <si>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</si>
  <si>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</si>
  <si>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</si>
  <si>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</si>
  <si>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</si>
  <si>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</si>
  <si>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</si>
  <si>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</si>
  <si>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</si>
  <si>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</si>
  <si>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</si>
  <si>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</si>
  <si>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</si>
  <si>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</si>
  <si>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</si>
  <si>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</si>
  <si>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</si>
  <si>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</si>
  <si>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</si>
  <si>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</si>
  <si>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</si>
  <si>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</si>
  <si>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</si>
  <si>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</si>
  <si>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</si>
  <si>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</si>
  <si>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</si>
  <si>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</si>
  <si>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</si>
  <si>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</si>
  <si>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</si>
  <si>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</si>
  <si>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</si>
  <si>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</si>
  <si>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</si>
  <si>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</si>
  <si>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</si>
  <si>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</si>
  <si>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</si>
  <si>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</si>
  <si>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</si>
  <si>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</si>
  <si>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</si>
  <si>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</si>
  <si>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</si>
  <si>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</si>
  <si>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</si>
  <si>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</si>
  <si>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</si>
  <si>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</si>
  <si>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</si>
  <si>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</si>
  <si>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</si>
  <si>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</si>
  <si>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</si>
  <si>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</si>
  <si>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</si>
  <si>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</si>
  <si>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</si>
  <si>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</si>
  <si>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</si>
  <si>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</si>
  <si>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</si>
  <si>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</si>
  <si>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</si>
  <si>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</si>
  <si>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</si>
  <si>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</si>
  <si>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</si>
  <si>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</si>
  <si>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</si>
  <si>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</si>
  <si>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</si>
  <si>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</si>
  <si>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</si>
  <si>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</si>
  <si>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</si>
  <si>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</si>
  <si>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</si>
  <si>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</si>
  <si>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</si>
  <si>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</si>
  <si>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</si>
  <si>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</si>
  <si>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</si>
  <si>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</si>
  <si>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</si>
  <si>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</si>
  <si>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</si>
  <si>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</si>
  <si>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</si>
  <si>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</si>
  <si>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</si>
  <si>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</si>
  <si>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</si>
  <si>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</si>
  <si>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</si>
  <si>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</si>
  <si>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</si>
  <si>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</si>
  <si>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</si>
  <si>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</si>
  <si>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</si>
  <si>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</si>
  <si>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</si>
  <si>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</si>
  <si>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</si>
  <si>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</si>
  <si>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</si>
  <si>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</si>
  <si>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</si>
  <si>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</si>
  <si>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</si>
  <si>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</si>
  <si>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</si>
  <si>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</si>
  <si>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</si>
  <si>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</si>
  <si>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</si>
  <si>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</si>
  <si>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</si>
  <si>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</si>
  <si>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</si>
  <si>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</si>
  <si>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</si>
  <si>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</si>
  <si>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</si>
  <si>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</si>
  <si>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</si>
  <si>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</si>
  <si>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</si>
  <si>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</si>
  <si>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</si>
  <si>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</si>
  <si>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</si>
  <si>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</si>
  <si>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</si>
  <si>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</si>
  <si>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</si>
  <si>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</si>
  <si>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</si>
  <si>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</si>
  <si>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</si>
  <si>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</si>
  <si>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</si>
  <si>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</si>
  <si>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</si>
  <si>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</si>
  <si>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</si>
  <si>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</si>
  <si>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</si>
  <si>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</si>
  <si>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</si>
  <si>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</si>
  <si>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</si>
  <si>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</si>
  <si>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</si>
  <si>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</si>
  <si>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</si>
  <si>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</si>
  <si>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</si>
  <si>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</si>
  <si>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</si>
  <si>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</si>
  <si>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</si>
  <si>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</si>
  <si>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</si>
  <si>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</si>
  <si>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</si>
  <si>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</si>
  <si>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</si>
  <si>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</si>
  <si>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</si>
  <si>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</si>
  <si>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</si>
  <si>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</si>
  <si>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</si>
  <si>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</si>
  <si>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</si>
  <si>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</si>
  <si>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</si>
  <si>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</si>
  <si>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</si>
  <si>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</si>
  <si>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</si>
  <si>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</si>
  <si>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</si>
  <si>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</si>
  <si>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</si>
  <si>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</si>
  <si>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</si>
  <si>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</si>
  <si>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</si>
  <si>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</si>
  <si>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</si>
  <si>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</si>
  <si>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</si>
  <si>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</si>
  <si>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</si>
  <si>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</si>
  <si>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</si>
  <si>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</si>
  <si>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</si>
  <si>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</si>
  <si>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</si>
  <si>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</si>
  <si>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</si>
  <si>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</si>
  <si>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</si>
  <si>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</si>
  <si>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</si>
  <si>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</si>
  <si>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</si>
  <si>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</si>
  <si>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</si>
  <si>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</si>
  <si>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</si>
  <si>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</si>
  <si>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</si>
  <si>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</si>
  <si>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</si>
  <si>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</si>
  <si>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</si>
  <si>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</si>
  <si>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</si>
  <si>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</si>
  <si>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</si>
  <si>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</si>
  <si>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</si>
  <si>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</si>
  <si>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</si>
  <si>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</si>
  <si>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</si>
  <si>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</si>
  <si>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</si>
  <si>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</si>
  <si>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</si>
  <si>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</si>
  <si>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</si>
  <si>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</si>
  <si>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</si>
  <si>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</si>
  <si>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</si>
  <si>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</si>
  <si>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</si>
  <si>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</si>
  <si>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</si>
  <si>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</si>
  <si>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</si>
  <si>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</si>
  <si>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</si>
  <si>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</si>
  <si>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</si>
  <si>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</si>
  <si>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</si>
  <si>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</si>
  <si>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</si>
  <si>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</si>
  <si>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</si>
  <si>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</si>
  <si>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</si>
  <si>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</si>
  <si>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</si>
  <si>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</si>
  <si>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</si>
  <si>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</si>
  <si>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</si>
  <si>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</si>
  <si>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</si>
  <si>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</si>
  <si>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</si>
  <si>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</si>
  <si>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</si>
  <si>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</si>
  <si>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</si>
  <si>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</si>
  <si>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</si>
  <si>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</si>
  <si>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</si>
  <si>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</si>
  <si>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</si>
  <si>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</si>
  <si>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</si>
  <si>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</si>
  <si>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</si>
  <si>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</si>
  <si>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</si>
  <si>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</si>
  <si>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</si>
  <si>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</si>
  <si>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</si>
  <si>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</si>
  <si>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</si>
  <si>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</si>
  <si>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</si>
  <si>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</si>
  <si>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</si>
  <si>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</si>
  <si>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</si>
  <si>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</si>
  <si>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</si>
  <si>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</si>
  <si>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</si>
  <si>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</si>
  <si>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</si>
  <si>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</si>
  <si>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</si>
  <si>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</si>
  <si>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</si>
  <si>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</si>
  <si>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</si>
  <si>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</si>
  <si>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</si>
  <si>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</si>
  <si>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</si>
  <si>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</si>
  <si>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</si>
  <si>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</si>
  <si>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</si>
  <si>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</si>
  <si>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</si>
  <si>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</si>
  <si>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</si>
  <si>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</si>
  <si>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</si>
  <si>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</si>
  <si>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</si>
  <si>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</si>
  <si>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</si>
  <si>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</si>
  <si>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</si>
  <si>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</si>
  <si>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</si>
  <si>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</si>
  <si>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</si>
  <si>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</si>
  <si>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</si>
  <si>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</si>
  <si>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</si>
  <si>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</si>
  <si>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</si>
  <si>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</si>
  <si>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</si>
  <si>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</si>
  <si>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</si>
  <si>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</si>
  <si>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</si>
  <si>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</si>
  <si>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</si>
  <si>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</si>
  <si>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</si>
  <si>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</si>
  <si>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</si>
  <si>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</si>
  <si>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</si>
  <si>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</si>
  <si>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</si>
  <si>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</si>
  <si>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</si>
  <si>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</si>
  <si>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</si>
  <si>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</si>
  <si>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</si>
  <si>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</si>
  <si>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</si>
  <si>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</si>
  <si>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</si>
  <si>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</si>
  <si>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</si>
  <si>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</si>
  <si>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</si>
  <si>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</si>
  <si>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</si>
  <si>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</si>
  <si>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</si>
  <si>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</si>
  <si>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</si>
  <si>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</si>
  <si>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</si>
  <si>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</si>
  <si>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</si>
  <si>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</si>
  <si>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</si>
  <si>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</si>
  <si>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</si>
  <si>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</si>
  <si>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</si>
  <si>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</si>
  <si>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</si>
  <si>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</si>
  <si>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</si>
  <si>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</si>
  <si>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</si>
  <si>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</si>
  <si>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</si>
  <si>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</si>
  <si>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</si>
  <si>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</si>
  <si>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</si>
  <si>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</si>
  <si>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</si>
  <si>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</si>
  <si>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</si>
  <si>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</si>
  <si>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</si>
  <si>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</si>
  <si>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</si>
  <si>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</si>
  <si>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</si>
  <si>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</si>
  <si>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</si>
  <si>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</si>
  <si>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</si>
  <si>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</si>
  <si>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</si>
  <si>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</si>
  <si>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</si>
  <si>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</si>
  <si>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</si>
  <si>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</si>
  <si>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</si>
  <si>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</si>
  <si>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</si>
  <si>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</si>
  <si>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</si>
  <si>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</si>
  <si>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</si>
  <si>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</si>
  <si>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</si>
  <si>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</si>
  <si>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</si>
  <si>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</si>
  <si>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</si>
  <si>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</si>
  <si>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</si>
  <si>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</si>
  <si>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</si>
  <si>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</si>
  <si>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</si>
  <si>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</si>
  <si>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</si>
  <si>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</si>
  <si>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</si>
  <si>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</si>
  <si>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</si>
  <si>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</si>
  <si>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</si>
  <si>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</si>
  <si>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</si>
  <si>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</si>
  <si>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</si>
  <si>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</si>
  <si>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</si>
  <si>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</si>
  <si>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</si>
  <si>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</si>
  <si>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</si>
  <si>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</si>
  <si>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</si>
  <si>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</si>
  <si>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</si>
  <si>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</si>
  <si>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</si>
  <si>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</si>
  <si>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</si>
  <si>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</si>
  <si>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</si>
  <si>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</si>
  <si>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</si>
  <si>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</si>
  <si>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</si>
  <si>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</si>
  <si>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</si>
  <si>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</si>
  <si>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</si>
  <si>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</si>
  <si>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</si>
  <si>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</si>
  <si>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</si>
  <si>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</si>
  <si>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</si>
  <si>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</si>
  <si>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</si>
  <si>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</si>
  <si>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</si>
  <si>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</si>
  <si>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</si>
  <si>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</si>
  <si>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</si>
  <si>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</si>
  <si>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</si>
  <si>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</si>
  <si>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</si>
  <si>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</si>
  <si>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</si>
  <si>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</si>
  <si>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</si>
  <si>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</si>
  <si>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</si>
  <si>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</si>
  <si>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</si>
  <si>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</si>
  <si>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</si>
  <si>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</si>
  <si>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</si>
  <si>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</si>
  <si>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</si>
  <si>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</si>
  <si>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</si>
  <si>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</si>
  <si>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</si>
  <si>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</si>
  <si>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</si>
  <si>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</si>
  <si>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</si>
  <si>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</si>
  <si>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</si>
  <si>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</si>
  <si>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</si>
  <si>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</si>
  <si>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</si>
  <si>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</si>
  <si>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</si>
  <si>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</si>
  <si>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</si>
  <si>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</si>
  <si>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</si>
  <si>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</si>
  <si>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</si>
  <si>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</si>
  <si>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</si>
  <si>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</si>
  <si>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</si>
  <si>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</si>
  <si>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</si>
  <si>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</si>
  <si>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</si>
  <si>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</si>
  <si>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</si>
  <si>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</si>
  <si>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</si>
  <si>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</si>
  <si>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</si>
  <si>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</si>
  <si>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</si>
  <si>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</si>
  <si>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</si>
  <si>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</si>
  <si>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</si>
  <si>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</si>
  <si>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</si>
  <si>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</si>
  <si>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</si>
  <si>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</si>
  <si>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</si>
  <si>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</si>
  <si>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</si>
  <si>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</si>
  <si>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</si>
  <si>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</si>
  <si>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</si>
  <si>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</si>
  <si>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</si>
  <si>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</si>
  <si>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</si>
  <si>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</si>
  <si>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</si>
  <si>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</si>
  <si>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</si>
  <si>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</si>
  <si>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</si>
  <si>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</si>
  <si>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</si>
  <si>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</si>
  <si>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</si>
  <si>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</si>
  <si>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</si>
  <si>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</si>
  <si>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</si>
  <si>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</si>
  <si>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</si>
  <si>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</si>
  <si>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</si>
  <si>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</si>
  <si>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</si>
  <si>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</si>
  <si>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</si>
  <si>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</si>
  <si>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</si>
  <si>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</si>
  <si>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</si>
  <si>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</si>
  <si>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</si>
  <si>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</si>
  <si>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</si>
  <si>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</si>
  <si>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</si>
  <si>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</si>
  <si>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</si>
  <si>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</si>
  <si>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</si>
  <si>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</si>
  <si>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</si>
  <si>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</si>
  <si>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</si>
  <si>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</si>
  <si>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</si>
  <si>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</si>
  <si>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</si>
  <si>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</si>
  <si>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</si>
  <si>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</si>
  <si>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</si>
  <si>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</si>
  <si>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</si>
  <si>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</si>
  <si>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</si>
  <si>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</si>
  <si>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</si>
  <si>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</si>
  <si>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</si>
  <si>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</si>
  <si>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</si>
  <si>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</si>
  <si>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</si>
  <si>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</si>
  <si>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</si>
  <si>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</si>
  <si>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</si>
  <si>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</si>
  <si>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</si>
  <si>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</si>
  <si>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</si>
  <si>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</si>
  <si>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</si>
  <si>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</si>
  <si>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</si>
  <si>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</si>
  <si>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</si>
  <si>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</si>
  <si>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</si>
  <si>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</si>
  <si>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</si>
  <si>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</si>
  <si>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</si>
  <si>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</si>
  <si>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</si>
  <si>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</si>
  <si>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</si>
  <si>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</si>
  <si>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</si>
  <si>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</si>
  <si>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</si>
  <si>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</si>
  <si>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</si>
  <si>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</si>
  <si>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</si>
  <si>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</si>
  <si>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</si>
  <si>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</si>
  <si>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</si>
  <si>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</si>
  <si>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</si>
  <si>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</si>
  <si>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</si>
  <si>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</si>
  <si>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</si>
  <si>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</si>
  <si>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</si>
  <si>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</si>
  <si>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</si>
  <si>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</si>
  <si>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</si>
  <si>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</si>
  <si>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</si>
  <si>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</si>
  <si>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</si>
  <si>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</si>
  <si>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</si>
  <si>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</si>
  <si>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</si>
  <si>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</si>
  <si>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</si>
  <si>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</si>
  <si>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</si>
  <si>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</si>
  <si>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</si>
  <si>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</si>
  <si>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</si>
  <si>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</si>
  <si>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</si>
  <si>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</si>
  <si>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</si>
  <si>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</si>
  <si>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</si>
  <si>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</si>
  <si>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</si>
  <si>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</si>
  <si>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</si>
  <si>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</si>
  <si>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</si>
  <si>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</si>
  <si>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</si>
  <si>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</si>
  <si>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</si>
  <si>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</si>
  <si>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</si>
  <si>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</si>
  <si>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</si>
  <si>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</si>
  <si>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</si>
  <si>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</si>
  <si>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</si>
  <si>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</si>
  <si>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</si>
  <si>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</si>
  <si>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</si>
  <si>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</si>
  <si>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</si>
  <si>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</si>
  <si>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</si>
  <si>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</si>
  <si>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</si>
  <si>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</si>
  <si>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</si>
  <si>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</si>
  <si>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</si>
  <si>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</si>
  <si>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</si>
  <si>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</si>
  <si>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</si>
  <si>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</si>
  <si>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</si>
  <si>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</si>
  <si>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</si>
  <si>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</si>
  <si>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</si>
  <si>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</si>
  <si>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</si>
  <si>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</si>
  <si>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</si>
  <si>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</si>
  <si>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</si>
  <si>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</si>
  <si>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</si>
  <si>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</si>
  <si>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</si>
  <si>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</si>
  <si>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</si>
  <si>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</si>
  <si>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</si>
  <si>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</si>
  <si>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</si>
  <si>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</si>
  <si>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</si>
  <si>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</si>
  <si>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</si>
  <si>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</si>
  <si>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</si>
  <si>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</si>
  <si>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</si>
  <si>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</si>
  <si>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</si>
  <si>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</si>
  <si>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</si>
  <si>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</si>
  <si>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</si>
  <si>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</si>
  <si>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</si>
  <si>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</si>
  <si>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</si>
  <si>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</si>
  <si>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</si>
  <si>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</si>
  <si>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</si>
  <si>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</si>
  <si>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</si>
  <si>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</si>
  <si>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</si>
  <si>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</si>
  <si>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</si>
  <si>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</si>
  <si>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</si>
  <si>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</si>
  <si>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</si>
  <si>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</si>
  <si>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</si>
  <si>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</si>
  <si>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</si>
  <si>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</si>
  <si>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</si>
  <si>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</si>
  <si>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</si>
  <si>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</si>
  <si>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</si>
  <si>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</si>
  <si>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</si>
  <si>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</si>
  <si>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</si>
  <si>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</si>
  <si>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</si>
  <si>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</si>
  <si>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</si>
  <si>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</si>
  <si>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</si>
  <si>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</si>
  <si>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</si>
  <si>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</si>
  <si>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</si>
  <si>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</si>
  <si>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</si>
  <si>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</si>
  <si>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</si>
  <si>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</si>
  <si>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</si>
  <si>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</si>
  <si>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</si>
  <si>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</si>
  <si>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</si>
  <si>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</si>
  <si>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</si>
  <si>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</si>
  <si>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</si>
  <si>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</si>
  <si>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</si>
  <si>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</si>
  <si>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</si>
  <si>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</si>
  <si>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</si>
  <si>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</si>
  <si>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</si>
  <si>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</si>
  <si>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</si>
  <si>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</si>
  <si>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</si>
  <si>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</si>
  <si>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</si>
  <si>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</si>
  <si>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</si>
  <si>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</si>
  <si>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</si>
  <si>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</si>
  <si>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</si>
  <si>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</si>
  <si>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</si>
  <si>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</si>
  <si>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</si>
  <si>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</si>
  <si>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</si>
  <si>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</si>
  <si>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</si>
  <si>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</si>
  <si>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</si>
  <si>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</si>
  <si>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</si>
  <si>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</si>
  <si>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</si>
  <si>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</si>
  <si>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</si>
  <si>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</si>
  <si>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</si>
  <si>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</si>
  <si>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</si>
  <si>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</si>
  <si>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</si>
  <si>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</si>
  <si>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</si>
  <si>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</si>
  <si>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</si>
  <si>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</si>
  <si>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</si>
  <si>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</si>
  <si>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</si>
  <si>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</si>
  <si>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</si>
  <si>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</si>
  <si>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</si>
  <si>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</si>
  <si>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</si>
  <si>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</si>
  <si>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</si>
  <si>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</si>
  <si>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</si>
  <si>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</si>
  <si>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</si>
  <si>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</si>
  <si>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</si>
  <si>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</si>
  <si>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</si>
  <si>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</si>
  <si>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</si>
  <si>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</si>
  <si>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</si>
  <si>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</si>
  <si>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</si>
  <si>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</si>
  <si>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</si>
  <si>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</si>
  <si>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</si>
  <si>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</si>
  <si>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</si>
  <si>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</si>
  <si>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</si>
  <si>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</si>
  <si>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</si>
  <si>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</si>
  <si>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</si>
  <si>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</si>
  <si>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</si>
  <si>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</si>
  <si>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</si>
  <si>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</si>
  <si>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</si>
  <si>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</si>
  <si>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</si>
  <si>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</si>
  <si>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</si>
  <si>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</si>
  <si>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</si>
  <si>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</si>
  <si>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</si>
  <si>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</si>
  <si>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</si>
  <si>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</si>
  <si>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</si>
  <si>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</si>
  <si>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</si>
  <si>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</si>
  <si>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</si>
  <si>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</si>
  <si>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</si>
  <si>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</si>
  <si>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</si>
  <si>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</si>
  <si>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</si>
  <si>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</si>
  <si>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</si>
  <si>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</si>
  <si>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</si>
  <si>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</si>
  <si>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</si>
  <si>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</si>
  <si>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</si>
  <si>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</si>
  <si>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</si>
  <si>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</si>
  <si>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</si>
  <si>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</si>
  <si>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</si>
  <si>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</si>
  <si>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</si>
  <si>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</si>
  <si>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</si>
  <si>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</si>
  <si>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</si>
  <si>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</si>
  <si>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</si>
  <si>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</si>
  <si>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</si>
  <si>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</si>
  <si>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</si>
  <si>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</si>
  <si>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</si>
  <si>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</si>
  <si>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</si>
  <si>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</si>
  <si>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</si>
  <si>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</si>
  <si>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</si>
  <si>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</si>
  <si>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</si>
  <si>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</si>
  <si>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</si>
  <si>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</si>
  <si>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</si>
  <si>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</si>
  <si>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</si>
  <si>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</si>
  <si>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</si>
  <si>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</si>
  <si>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</si>
  <si>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</si>
  <si>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</si>
  <si>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</si>
  <si>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</si>
  <si>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</si>
  <si>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</si>
  <si>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</si>
  <si>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</si>
  <si>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</si>
  <si>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</si>
  <si>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</si>
  <si>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</si>
  <si>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</si>
  <si>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</si>
  <si>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</si>
  <si>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</si>
  <si>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</si>
  <si>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</si>
  <si>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</si>
  <si>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</si>
  <si>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</si>
  <si>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</si>
  <si>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</si>
  <si>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</si>
  <si>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</si>
  <si>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</si>
  <si>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</si>
  <si>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</si>
  <si>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</si>
  <si>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</si>
  <si>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</si>
  <si>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</si>
  <si>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</si>
  <si>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</si>
  <si>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</si>
  <si>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</si>
  <si>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</si>
  <si>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</si>
  <si>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</si>
  <si>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</si>
  <si>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</si>
  <si>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</si>
  <si>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</si>
  <si>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</si>
  <si>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</si>
  <si>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</si>
  <si>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</si>
  <si>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</si>
  <si>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</si>
  <si>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</si>
  <si>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</si>
  <si>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</si>
  <si>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</si>
  <si>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</si>
  <si>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</si>
  <si>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</si>
  <si>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</si>
  <si>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</si>
  <si>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</si>
  <si>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</si>
  <si>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</si>
  <si>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</si>
  <si>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</si>
  <si>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</si>
  <si>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</si>
  <si>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</si>
  <si>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</si>
  <si>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</si>
  <si>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</si>
  <si>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</si>
  <si>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</si>
  <si>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</si>
  <si>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</si>
  <si>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</si>
  <si>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</si>
  <si>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</si>
  <si>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</si>
  <si>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</si>
  <si>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</si>
  <si>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</si>
  <si>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</si>
  <si>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</si>
  <si>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</si>
  <si>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</si>
  <si>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</si>
  <si>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</si>
  <si>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</si>
  <si>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</si>
  <si>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</si>
  <si>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</si>
  <si>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</si>
  <si>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</si>
  <si>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</si>
  <si>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</si>
  <si>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</si>
  <si>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</si>
  <si>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</si>
  <si>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</si>
  <si>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</si>
  <si>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</si>
  <si>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</si>
  <si>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</si>
  <si>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</si>
  <si>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</si>
  <si>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</si>
  <si>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</si>
  <si>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</si>
  <si>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</si>
  <si>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</si>
  <si>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</si>
  <si>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</si>
  <si>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</si>
  <si>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</si>
  <si>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</si>
  <si>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</si>
  <si>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</si>
  <si>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</si>
  <si>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</si>
  <si>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</si>
  <si>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</si>
  <si>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</si>
  <si>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</si>
  <si>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</si>
  <si>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</si>
  <si>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</si>
  <si>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</si>
  <si>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</si>
  <si>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</si>
  <si>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</si>
  <si>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</si>
  <si>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</si>
  <si>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</si>
  <si>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</si>
  <si>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</si>
  <si>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</si>
  <si>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</si>
  <si>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</si>
  <si>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</si>
  <si>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</si>
  <si>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</si>
  <si>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</si>
  <si>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</si>
  <si>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</si>
  <si>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</si>
  <si>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</si>
  <si>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</si>
  <si>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</si>
  <si>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</si>
  <si>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</si>
  <si>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</si>
  <si>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</si>
  <si>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</si>
  <si>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</si>
  <si>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</si>
  <si>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</si>
  <si>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</si>
  <si>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</si>
  <si>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</si>
  <si>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</si>
  <si>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</si>
  <si>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</si>
  <si>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</si>
  <si>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</si>
  <si>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</si>
  <si>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</si>
  <si>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</si>
  <si>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</si>
  <si>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</si>
  <si>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</si>
  <si>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</si>
  <si>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</si>
  <si>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</si>
  <si>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</si>
  <si>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</si>
  <si>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</si>
  <si>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</si>
  <si>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</si>
  <si>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</si>
  <si>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</si>
  <si>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</si>
  <si>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</si>
  <si>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</si>
  <si>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</si>
  <si>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</si>
  <si>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</si>
  <si>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</si>
  <si>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</si>
  <si>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</si>
  <si>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</si>
  <si>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</si>
  <si>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</si>
  <si>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</si>
  <si>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</si>
  <si>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</si>
  <si>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</si>
  <si>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</si>
  <si>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</si>
  <si>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</si>
  <si>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</si>
  <si>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</si>
  <si>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</si>
  <si>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</si>
  <si>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</si>
  <si>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</si>
  <si>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</si>
  <si>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</si>
  <si>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</si>
  <si>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</si>
  <si>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</si>
  <si>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</si>
  <si>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</si>
  <si>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</si>
  <si>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</si>
  <si>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</si>
  <si>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</si>
  <si>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</si>
  <si>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</si>
  <si>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</si>
  <si>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</si>
  <si>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</si>
  <si>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</si>
  <si>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</si>
  <si>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</si>
  <si>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</si>
  <si>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</si>
  <si>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</si>
  <si>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</si>
  <si>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</si>
  <si>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</si>
  <si>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</si>
  <si>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</si>
  <si>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</si>
  <si>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</si>
  <si>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</si>
  <si>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</si>
  <si>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</si>
  <si>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</si>
  <si>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</si>
  <si>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</si>
  <si>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</si>
  <si>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</si>
  <si>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</si>
  <si>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</si>
  <si>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</si>
  <si>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</si>
  <si>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</si>
  <si>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</si>
  <si>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</si>
  <si>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</si>
  <si>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</si>
  <si>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</si>
  <si>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</si>
  <si>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</si>
  <si>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</si>
  <si>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</si>
  <si>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</si>
  <si>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</si>
  <si>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</si>
  <si>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</si>
  <si>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</si>
  <si>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</si>
  <si>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</si>
  <si>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</si>
  <si>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</si>
  <si>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</si>
  <si>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</si>
  <si>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</si>
  <si>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</si>
  <si>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</si>
  <si>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</si>
  <si>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</si>
  <si>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</si>
  <si>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</si>
  <si>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</si>
  <si>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</si>
  <si>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</si>
  <si>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</si>
  <si>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</si>
  <si>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</si>
  <si>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</si>
  <si>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</si>
  <si>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</si>
  <si>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</si>
  <si>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</si>
  <si>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</si>
  <si>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</si>
  <si>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</si>
  <si>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</si>
  <si>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</si>
  <si>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</si>
  <si>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</si>
  <si>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</si>
  <si>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</si>
  <si>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</si>
  <si>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</si>
  <si>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</si>
  <si>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</si>
  <si>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</si>
  <si>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</si>
  <si>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</si>
  <si>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</si>
  <si>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</si>
  <si>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</si>
  <si>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</si>
  <si>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</si>
  <si>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</si>
  <si>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</si>
  <si>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</si>
  <si>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</si>
  <si>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</si>
  <si>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</si>
  <si>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</si>
  <si>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</si>
  <si>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</si>
  <si>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</si>
  <si>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</si>
  <si>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</si>
  <si>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</si>
  <si>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</si>
  <si>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</si>
  <si>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</si>
  <si>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</si>
  <si>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</si>
  <si>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</si>
  <si>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</si>
  <si>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</si>
  <si>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</si>
  <si>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</si>
  <si>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</si>
  <si>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</si>
  <si>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</si>
  <si>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</si>
  <si>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</si>
  <si>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</si>
  <si>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</si>
  <si>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</si>
  <si>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</si>
  <si>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</si>
  <si>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</si>
  <si>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</si>
  <si>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</si>
  <si>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</si>
  <si>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</si>
  <si>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</si>
  <si>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</si>
  <si>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</si>
  <si>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</si>
  <si>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</si>
  <si>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</si>
  <si>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</si>
  <si>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</si>
  <si>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</si>
  <si>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</si>
  <si>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</si>
  <si>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</si>
  <si>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</si>
  <si>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</si>
  <si>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</si>
  <si>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</si>
  <si>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</si>
  <si>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</si>
  <si>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</si>
  <si>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</si>
  <si>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</si>
  <si>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</si>
  <si>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</si>
  <si>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</si>
  <si>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</si>
  <si>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</si>
  <si>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</si>
  <si>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</si>
  <si>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</si>
  <si>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</si>
  <si>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</si>
  <si>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</si>
  <si>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</si>
  <si>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</si>
  <si>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</si>
  <si>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</si>
  <si>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</si>
  <si>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</si>
  <si>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</si>
  <si>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</si>
  <si>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</si>
  <si>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</si>
  <si>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</si>
  <si>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</si>
  <si>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</si>
  <si>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</si>
  <si>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</si>
  <si>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</si>
  <si>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</si>
  <si>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</si>
  <si>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</si>
  <si>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</si>
  <si>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</si>
  <si>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</si>
  <si>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</si>
  <si>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</si>
  <si>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</si>
  <si>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</si>
  <si>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</si>
  <si>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</si>
  <si>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</si>
  <si>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</si>
  <si>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</si>
  <si>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</si>
  <si>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</si>
  <si>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</si>
  <si>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</si>
  <si>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</si>
  <si>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</si>
  <si>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</si>
  <si>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</si>
  <si>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</si>
  <si>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</si>
  <si>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</si>
  <si>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</si>
  <si>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</si>
  <si>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</si>
  <si>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</si>
  <si>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</si>
  <si>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</si>
  <si>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</si>
  <si>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</si>
  <si>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</si>
  <si>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</si>
  <si>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</si>
  <si>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</si>
  <si>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</si>
  <si>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</si>
  <si>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</si>
  <si>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</si>
  <si>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</si>
  <si>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</si>
  <si>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</si>
  <si>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</si>
  <si>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</si>
  <si>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</si>
  <si>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</si>
  <si>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</si>
  <si>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</si>
  <si>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</si>
  <si>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</si>
  <si>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</si>
  <si>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</si>
  <si>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</si>
  <si>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</si>
  <si>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</si>
  <si>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</si>
  <si>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</si>
  <si>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</si>
  <si>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</si>
  <si>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</si>
  <si>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</si>
  <si>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</si>
  <si>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</si>
  <si>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</si>
  <si>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</si>
  <si>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</si>
  <si>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</si>
  <si>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</si>
  <si>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</si>
  <si>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</si>
  <si>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</si>
  <si>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</si>
  <si>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</si>
  <si>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</si>
  <si>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</si>
  <si>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</si>
  <si>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</si>
  <si>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</si>
  <si>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</si>
  <si>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</si>
  <si>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</si>
  <si>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</si>
  <si>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</si>
  <si>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</si>
  <si>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</si>
  <si>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</si>
  <si>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</si>
  <si>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</si>
  <si>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</si>
  <si>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</si>
  <si>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</si>
  <si>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</si>
  <si>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</si>
  <si>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</si>
  <si>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</si>
  <si>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</si>
  <si>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</si>
  <si>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</si>
  <si>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</si>
  <si>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</si>
  <si>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</si>
  <si>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</si>
  <si>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</si>
  <si>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</si>
  <si>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</si>
  <si>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</si>
  <si>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</si>
  <si>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</si>
  <si>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</si>
  <si>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</si>
  <si>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</si>
  <si>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</si>
  <si>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</si>
  <si>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</si>
  <si>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</si>
  <si>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</si>
  <si>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</si>
  <si>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</si>
  <si>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</si>
  <si>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</si>
  <si>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</si>
  <si>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</si>
  <si>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</si>
  <si>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</si>
  <si>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</si>
  <si>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</si>
  <si>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</si>
  <si>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</si>
  <si>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</si>
  <si>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</si>
  <si>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</si>
  <si>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</si>
  <si>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</si>
  <si>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</si>
  <si>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</si>
  <si>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</si>
  <si>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</si>
  <si>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</si>
  <si>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</si>
  <si>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</si>
  <si>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</si>
  <si>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</si>
  <si>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</si>
  <si>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</si>
  <si>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</si>
  <si>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</si>
  <si>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</si>
  <si>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</si>
  <si>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</si>
  <si>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</si>
  <si>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</si>
  <si>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</si>
  <si>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</si>
  <si>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</si>
  <si>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</si>
  <si>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</si>
  <si>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</si>
  <si>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</si>
  <si>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</si>
  <si>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</si>
  <si>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</si>
  <si>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</si>
  <si>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</si>
  <si>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</si>
  <si>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</si>
  <si>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</si>
  <si>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</si>
  <si>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</si>
  <si>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</si>
  <si>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</si>
  <si>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</si>
  <si>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</si>
  <si>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</si>
  <si>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</si>
  <si>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</si>
  <si>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</si>
  <si>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</si>
  <si>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</si>
  <si>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</si>
  <si>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</si>
  <si>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</si>
  <si>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</si>
  <si>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</si>
  <si>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</si>
  <si>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</si>
  <si>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</si>
  <si>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</si>
  <si>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</si>
  <si>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</si>
  <si>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</si>
  <si>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</si>
  <si>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</si>
  <si>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</si>
  <si>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</si>
  <si>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</si>
  <si>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</si>
  <si>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</si>
  <si>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</si>
  <si>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</si>
  <si>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</si>
  <si>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</si>
  <si>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</si>
  <si>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</si>
  <si>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</si>
  <si>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</si>
  <si>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</si>
  <si>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</si>
  <si>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</si>
  <si>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</si>
  <si>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</si>
  <si>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</si>
  <si>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</si>
  <si>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</si>
  <si>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</si>
  <si>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</si>
  <si>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</si>
  <si>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</si>
  <si>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</si>
  <si>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</si>
  <si>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</si>
  <si>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</si>
  <si>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</si>
  <si>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</si>
  <si>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</si>
  <si>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</si>
  <si>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</si>
  <si>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</si>
  <si>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</si>
  <si>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</si>
  <si>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</si>
  <si>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</si>
  <si>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</si>
  <si>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</si>
  <si>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</si>
  <si>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</si>
  <si>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</si>
  <si>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</si>
  <si>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</si>
  <si>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</si>
  <si>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</si>
  <si>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</si>
  <si>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</si>
  <si>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</si>
  <si>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</si>
  <si>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</si>
  <si>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</si>
  <si>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</si>
  <si>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</si>
  <si>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</si>
  <si>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</si>
  <si>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</si>
  <si>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</si>
  <si>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</si>
  <si>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</si>
  <si>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</si>
  <si>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</si>
  <si>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</si>
  <si>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</si>
  <si>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</si>
  <si>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</si>
  <si>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</si>
  <si>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</si>
  <si>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</si>
  <si>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</si>
  <si>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</si>
  <si>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</si>
  <si>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</si>
  <si>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</si>
  <si>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</si>
  <si>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</si>
  <si>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</si>
  <si>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</si>
  <si>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</si>
  <si>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</si>
  <si>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</si>
  <si>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</si>
  <si>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</si>
  <si>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</si>
  <si>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</si>
  <si>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</si>
  <si>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</si>
  <si>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</si>
  <si>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</si>
  <si>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</si>
  <si>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</si>
  <si>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</si>
  <si>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</si>
  <si>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</si>
  <si>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</si>
  <si>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</si>
  <si>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</si>
  <si>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</si>
  <si>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</si>
  <si>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</si>
  <si>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</si>
  <si>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</si>
  <si>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</si>
  <si>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</si>
  <si>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</si>
  <si>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</si>
  <si>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</si>
  <si>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</si>
  <si>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</si>
  <si>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</si>
  <si>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</si>
  <si>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</si>
  <si>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</si>
  <si>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</si>
  <si>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</si>
  <si>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</si>
  <si>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</si>
  <si>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</si>
  <si>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</si>
  <si>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</si>
  <si>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</si>
  <si>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</si>
  <si>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</si>
  <si>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</si>
  <si>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</si>
  <si>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</si>
  <si>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</si>
  <si>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</si>
  <si>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</si>
  <si>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</si>
  <si>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</si>
  <si>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</si>
  <si>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</si>
  <si>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</si>
  <si>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</si>
  <si>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</si>
  <si>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</si>
  <si>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</si>
  <si>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</si>
  <si>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</si>
  <si>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</si>
  <si>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</si>
  <si>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</si>
  <si>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</si>
  <si>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</si>
  <si>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</si>
  <si>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</si>
  <si>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</si>
  <si>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</si>
  <si>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</si>
  <si>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</si>
  <si>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</si>
  <si>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</si>
  <si>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</si>
  <si>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</si>
  <si>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</si>
  <si>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</si>
  <si>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</si>
  <si>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</si>
  <si>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</si>
  <si>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</si>
  <si>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</si>
  <si>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</si>
  <si>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</si>
  <si>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</si>
  <si>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</si>
  <si>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</si>
  <si>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</si>
  <si>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</si>
  <si>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</si>
  <si>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</si>
  <si>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</si>
  <si>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</si>
  <si>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</si>
  <si>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</si>
  <si>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</si>
  <si>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</si>
  <si>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</si>
  <si>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</si>
  <si>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</si>
  <si>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</si>
  <si>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</si>
  <si>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</si>
  <si>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</si>
  <si>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</si>
  <si>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</si>
  <si>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</si>
  <si>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</si>
  <si>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</si>
  <si>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</si>
  <si>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</si>
  <si>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</si>
  <si>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</si>
  <si>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</si>
  <si>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</si>
  <si>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</si>
  <si>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</si>
  <si>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</si>
  <si>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</si>
  <si>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</si>
  <si>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</si>
  <si>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</si>
  <si>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</si>
  <si>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</si>
  <si>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</si>
  <si>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</si>
  <si>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</si>
  <si>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</si>
  <si>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</si>
  <si>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</si>
  <si>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</si>
  <si>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</si>
  <si>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</si>
  <si>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</si>
  <si>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</si>
  <si>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</si>
  <si>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</si>
  <si>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</si>
  <si>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</si>
  <si>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</si>
  <si>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</si>
  <si>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</si>
  <si>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</si>
  <si>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</si>
  <si>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</si>
  <si>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</si>
  <si>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</si>
  <si>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</si>
  <si>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</si>
  <si>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</si>
  <si>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</si>
  <si>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</si>
  <si>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</si>
  <si>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</si>
  <si>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</si>
  <si>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</si>
  <si>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</si>
  <si>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</si>
  <si>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</si>
  <si>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</si>
  <si>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</si>
  <si>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</si>
  <si>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</si>
  <si>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</si>
  <si>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</si>
  <si>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</si>
  <si>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</si>
  <si>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</si>
  <si>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</si>
  <si>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</si>
  <si>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</si>
  <si>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</si>
  <si>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</si>
  <si>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</si>
  <si>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</si>
  <si>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</si>
  <si>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</si>
  <si>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</si>
  <si>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</si>
  <si>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</si>
  <si>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</si>
  <si>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</si>
  <si>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</si>
  <si>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</si>
  <si>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</si>
  <si>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</si>
  <si>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</si>
  <si>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</si>
  <si>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</si>
  <si>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</si>
  <si>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</si>
  <si>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</si>
  <si>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</si>
  <si>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</si>
  <si>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</si>
  <si>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</si>
  <si>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</si>
  <si>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</si>
  <si>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</si>
  <si>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</si>
  <si>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</si>
  <si>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</si>
  <si>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</si>
  <si>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</si>
  <si>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</si>
  <si>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</si>
  <si>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</si>
  <si>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</si>
  <si>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</si>
  <si>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</si>
  <si>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</si>
  <si>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</si>
  <si>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</si>
  <si>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</si>
  <si>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</si>
  <si>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</si>
  <si>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</si>
  <si>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</si>
  <si>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</si>
  <si>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</si>
  <si>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</si>
  <si>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</si>
  <si>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</si>
  <si>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</si>
  <si>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</si>
  <si>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</si>
  <si>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</si>
  <si>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</si>
  <si>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</si>
  <si>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</si>
  <si>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</si>
  <si>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</si>
  <si>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</si>
  <si>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</si>
  <si>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</si>
  <si>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</si>
  <si>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</si>
  <si>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</si>
  <si>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</si>
  <si>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</si>
  <si>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</si>
  <si>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</si>
  <si>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</si>
  <si>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</si>
  <si>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</si>
  <si>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</si>
  <si>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</si>
  <si>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</si>
  <si>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</si>
  <si>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</si>
  <si>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</si>
  <si>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</si>
  <si>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</si>
  <si>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</si>
  <si>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</si>
  <si>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</si>
  <si>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</si>
  <si>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</si>
  <si>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</si>
  <si>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</si>
  <si>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</si>
  <si>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</si>
  <si>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</si>
  <si>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</si>
  <si>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</si>
  <si>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</si>
  <si>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</si>
  <si>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</si>
  <si>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</si>
  <si>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</si>
  <si>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</si>
  <si>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</si>
  <si>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</si>
  <si>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</si>
  <si>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</si>
  <si>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</si>
  <si>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</si>
  <si>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</si>
  <si>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</si>
  <si>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</si>
  <si>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</si>
  <si>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</si>
  <si>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</si>
  <si>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</si>
  <si>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</si>
  <si>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</si>
  <si>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</si>
  <si>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</si>
  <si>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</si>
  <si>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</si>
  <si>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</si>
  <si>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</si>
  <si>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</si>
  <si>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</si>
  <si>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</si>
  <si>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</si>
  <si>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</si>
  <si>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</si>
  <si>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</si>
  <si>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</si>
  <si>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</si>
  <si>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</si>
  <si>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</si>
  <si>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</si>
  <si>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</si>
  <si>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</si>
  <si>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</si>
  <si>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</si>
  <si>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</si>
  <si>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</si>
  <si>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</si>
  <si>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</si>
  <si>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</si>
  <si>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</si>
  <si>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</si>
  <si>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</si>
  <si>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</si>
  <si>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</si>
  <si>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</si>
  <si>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</si>
  <si>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</si>
  <si>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</si>
  <si>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</si>
  <si>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</si>
  <si>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</si>
  <si>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</si>
  <si>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</si>
  <si>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</si>
  <si>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</si>
  <si>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</si>
  <si>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</si>
  <si>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</si>
  <si>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</si>
  <si>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</si>
  <si>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</si>
  <si>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</si>
  <si>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</si>
  <si>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</si>
  <si>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</si>
  <si>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</si>
  <si>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</si>
  <si>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</si>
  <si>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</si>
  <si>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</si>
  <si>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</si>
  <si>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</si>
  <si>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</si>
  <si>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</si>
  <si>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</si>
  <si>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</si>
  <si>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</si>
  <si>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</si>
  <si>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</si>
  <si>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</si>
  <si>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</si>
  <si>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</si>
  <si>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</si>
  <si>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</si>
  <si>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</si>
  <si>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</si>
  <si>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</si>
  <si>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</si>
  <si>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</si>
  <si>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</si>
  <si>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</si>
  <si>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</si>
  <si>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</si>
  <si>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</si>
  <si>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</si>
  <si>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</si>
  <si>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</si>
  <si>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</si>
  <si>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</si>
  <si>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</si>
  <si>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</si>
  <si>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</si>
  <si>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</si>
  <si>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</si>
  <si>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</si>
  <si>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</si>
  <si>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</si>
  <si>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</si>
  <si>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</si>
  <si>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</si>
  <si>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</si>
  <si>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</si>
  <si>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</si>
  <si>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</si>
  <si>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</si>
  <si>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</si>
  <si>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</si>
  <si>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</si>
  <si>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</si>
  <si>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</si>
  <si>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</si>
  <si>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</si>
  <si>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</si>
  <si>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</si>
  <si>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</si>
  <si>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</si>
  <si>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</si>
  <si>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</si>
  <si>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</si>
  <si>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</si>
  <si>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</si>
  <si>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</si>
  <si>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</si>
  <si>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</si>
  <si>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</si>
  <si>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</si>
  <si>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</si>
  <si>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</si>
  <si>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</si>
  <si>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</si>
  <si>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</si>
  <si>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</si>
  <si>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</si>
  <si>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</si>
  <si>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</si>
  <si>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</si>
  <si>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</si>
  <si>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</si>
  <si>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</si>
  <si>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</si>
  <si>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</si>
  <si>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</si>
  <si>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</si>
  <si>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</si>
  <si>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</si>
  <si>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</si>
  <si>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</si>
  <si>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</si>
  <si>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</si>
  <si>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</si>
  <si>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</si>
  <si>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</si>
  <si>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</si>
  <si>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</si>
  <si>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</si>
  <si>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</si>
  <si>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</si>
  <si>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</si>
  <si>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</si>
  <si>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</si>
  <si>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</si>
  <si>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</si>
  <si>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</si>
  <si>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</si>
  <si>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</si>
  <si>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</si>
  <si>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</si>
  <si>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</si>
  <si>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</si>
  <si>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</si>
  <si>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</si>
  <si>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</si>
  <si>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</si>
  <si>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</si>
  <si>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</si>
  <si>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</si>
  <si>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</si>
  <si>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</si>
  <si>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</si>
  <si>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</si>
  <si>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</si>
  <si>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</si>
  <si>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</si>
  <si>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</si>
  <si>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</si>
  <si>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</si>
  <si>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</si>
  <si>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</si>
  <si>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</si>
  <si>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</si>
  <si>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</si>
  <si>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</si>
  <si>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</si>
  <si>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</si>
  <si>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</si>
  <si>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</si>
  <si>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</si>
  <si>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</si>
  <si>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</si>
  <si>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</si>
  <si>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</si>
  <si>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</si>
  <si>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</si>
  <si>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</si>
  <si>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</si>
  <si>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</si>
  <si>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</si>
  <si>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</si>
  <si>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</si>
  <si>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</si>
  <si>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</si>
  <si>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</si>
  <si>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</si>
  <si>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</si>
  <si>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</si>
  <si>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</si>
  <si>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</si>
  <si>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</si>
  <si>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</si>
  <si>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</si>
  <si>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</si>
  <si>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</si>
  <si>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</si>
  <si>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</si>
  <si>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</si>
  <si>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</si>
  <si>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</si>
  <si>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</si>
  <si>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</si>
  <si>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</si>
  <si>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</si>
  <si>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</si>
  <si>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</si>
  <si>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</si>
  <si>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</si>
  <si>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</si>
  <si>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</si>
  <si>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</si>
  <si>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</si>
  <si>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</si>
  <si>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</si>
  <si>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</si>
  <si>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</si>
  <si>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</si>
  <si>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</si>
  <si>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</si>
  <si>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</si>
  <si>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</si>
  <si>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</si>
  <si>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</si>
  <si>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</si>
  <si>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</si>
  <si>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</si>
  <si>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</si>
  <si>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</si>
  <si>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</si>
  <si>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</si>
  <si>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</si>
  <si>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</si>
  <si>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</si>
  <si>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</si>
  <si>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</si>
  <si>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</si>
  <si>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</si>
  <si>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</si>
  <si>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</si>
  <si>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</si>
  <si>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</si>
  <si>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</si>
  <si>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</si>
  <si>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</si>
  <si>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</si>
  <si>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</si>
  <si>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</si>
  <si>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</si>
  <si>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</si>
  <si>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</si>
  <si>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</si>
  <si>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</si>
  <si>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</si>
  <si>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</si>
  <si>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</si>
  <si>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</si>
  <si>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</si>
  <si>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</si>
  <si>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</si>
  <si>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</si>
  <si>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</si>
  <si>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</si>
  <si>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</si>
  <si>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</si>
  <si>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</si>
  <si>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</si>
  <si>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</si>
  <si>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</si>
  <si>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</si>
  <si>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</si>
  <si>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</si>
  <si>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</si>
  <si>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</si>
  <si>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</si>
  <si>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</si>
  <si>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</si>
  <si>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</si>
  <si>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</si>
  <si>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</si>
  <si>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</si>
  <si>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</si>
  <si>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</si>
  <si>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</si>
  <si>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</si>
  <si>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</si>
  <si>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</si>
  <si>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</si>
  <si>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</si>
  <si>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</si>
  <si>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</si>
  <si>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</si>
  <si>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</si>
  <si>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</si>
  <si>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</si>
  <si>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</si>
  <si>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</si>
  <si>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</si>
  <si>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</si>
  <si>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</si>
  <si>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</si>
  <si>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</si>
  <si>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</si>
  <si>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</si>
  <si>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</si>
  <si>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</si>
  <si>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</si>
  <si>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</si>
  <si>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</si>
  <si>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</si>
  <si>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</si>
  <si>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</si>
  <si>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</si>
  <si>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</si>
  <si>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</si>
  <si>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</si>
  <si>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</si>
  <si>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</si>
  <si>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</si>
  <si>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</si>
  <si>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</si>
  <si>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</si>
  <si>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</si>
  <si>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</si>
  <si>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</si>
  <si>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</si>
  <si>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</si>
  <si>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</si>
  <si>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</si>
  <si>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</si>
  <si>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</si>
  <si>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</si>
  <si>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</si>
  <si>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</si>
  <si>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</si>
  <si>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</si>
  <si>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</si>
  <si>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</si>
  <si>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</si>
  <si>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</si>
  <si>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</si>
  <si>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</si>
  <si>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</si>
  <si>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</si>
  <si>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</si>
  <si>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</si>
  <si>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</si>
  <si>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</si>
  <si>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</si>
  <si>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</si>
  <si>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</si>
  <si>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</si>
  <si>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</si>
  <si>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</si>
  <si>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</si>
  <si>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</si>
  <si>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</si>
  <si>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</si>
  <si>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</si>
  <si>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</si>
  <si>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</si>
  <si>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</si>
  <si>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</si>
  <si>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</si>
  <si>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</si>
  <si>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</si>
  <si>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</si>
  <si>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</si>
  <si>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</si>
  <si>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</si>
  <si>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</si>
  <si>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</si>
  <si>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</si>
  <si>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</si>
  <si>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</si>
  <si>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</si>
  <si>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</si>
  <si>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</si>
  <si>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</si>
  <si>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</si>
  <si>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</si>
  <si>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</si>
  <si>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</si>
  <si>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</si>
  <si>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</si>
  <si>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</si>
  <si>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</si>
  <si>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</si>
  <si>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</si>
  <si>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</si>
  <si>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</si>
  <si>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</si>
  <si>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</si>
  <si>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</si>
  <si>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</si>
  <si>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</si>
  <si>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</si>
  <si>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</si>
  <si>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</si>
  <si>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</si>
  <si>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</si>
  <si>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</si>
  <si>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</si>
  <si>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</si>
  <si>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</si>
  <si>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</si>
  <si>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</si>
  <si>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</si>
  <si>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</si>
  <si>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</si>
  <si>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</si>
  <si>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</si>
  <si>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</si>
  <si>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</si>
  <si>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</si>
  <si>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</si>
  <si>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</si>
  <si>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</si>
  <si>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</si>
  <si>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</si>
  <si>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</si>
  <si>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</si>
  <si>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</si>
  <si>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</si>
  <si>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</si>
  <si>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</si>
  <si>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</si>
  <si>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</si>
  <si>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</si>
  <si>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</si>
  <si>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</si>
  <si>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</si>
  <si>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</si>
  <si>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</si>
  <si>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</si>
  <si>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</si>
  <si>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</si>
  <si>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</si>
  <si>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</si>
  <si>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</si>
  <si>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</si>
  <si>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</si>
  <si>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</si>
  <si>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</si>
  <si>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</si>
  <si>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</si>
  <si>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</si>
  <si>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</si>
  <si>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</si>
  <si>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</si>
  <si>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</si>
  <si>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</si>
  <si>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</si>
  <si>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</si>
  <si>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</si>
  <si>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</si>
  <si>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</si>
  <si>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</si>
  <si>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</si>
  <si>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</si>
  <si>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</si>
  <si>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</si>
  <si>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</si>
  <si>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</si>
  <si>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</si>
  <si>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</si>
  <si>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</si>
  <si>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</si>
  <si>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</si>
  <si>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</si>
  <si>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</si>
  <si>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</si>
  <si>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</si>
  <si>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</si>
  <si>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</si>
  <si>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</si>
  <si>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</si>
  <si>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</si>
  <si>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</si>
  <si>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</si>
  <si>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</si>
  <si>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</si>
  <si>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</si>
  <si>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</si>
  <si>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</si>
  <si>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</si>
  <si>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</si>
  <si>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</si>
  <si>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</si>
  <si>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</si>
  <si>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</si>
  <si>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</si>
  <si>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</si>
  <si>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</si>
  <si>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</si>
  <si>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</si>
  <si>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</si>
  <si>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</si>
  <si>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</si>
  <si>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</si>
  <si>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</si>
  <si>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</si>
  <si>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</si>
  <si>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</si>
  <si>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</si>
  <si>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</si>
  <si>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</si>
  <si>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</si>
  <si>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</si>
  <si>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</si>
  <si>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</si>
  <si>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</si>
  <si>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</si>
  <si>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</si>
  <si>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</si>
  <si>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</si>
  <si>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</si>
  <si>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</si>
  <si>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</si>
  <si>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</si>
  <si>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</si>
  <si>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</si>
  <si>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</si>
  <si>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</si>
  <si>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</si>
  <si>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</si>
  <si>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</si>
  <si>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</si>
  <si>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</si>
  <si>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</si>
  <si>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</si>
  <si>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</si>
  <si>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</si>
  <si>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</si>
  <si>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</si>
  <si>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</si>
  <si>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</si>
  <si>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</si>
  <si>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</si>
  <si>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</si>
  <si>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</si>
  <si>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</si>
  <si>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</si>
  <si>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</si>
  <si>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</si>
  <si>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</si>
  <si>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</si>
  <si>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</si>
  <si>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</si>
  <si>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</si>
  <si>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</si>
  <si>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</si>
  <si>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</si>
  <si>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</si>
  <si>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</si>
  <si>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</si>
  <si>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</si>
  <si>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</si>
  <si>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</si>
  <si>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</si>
  <si>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</si>
  <si>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</si>
  <si>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</si>
  <si>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</si>
  <si>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</si>
  <si>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</si>
  <si>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</si>
  <si>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</si>
  <si>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</si>
  <si>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</si>
  <si>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</si>
  <si>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</si>
  <si>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</si>
  <si>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</si>
  <si>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</si>
  <si>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</si>
  <si>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</si>
  <si>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</si>
  <si>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</si>
  <si>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</si>
  <si>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</si>
  <si>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</si>
  <si>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</si>
  <si>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</si>
  <si>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</si>
  <si>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</si>
  <si>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</si>
  <si>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</si>
  <si>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</si>
  <si>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</si>
  <si>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</si>
  <si>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</si>
  <si>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</si>
  <si>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</si>
  <si>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</si>
  <si>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</si>
  <si>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</si>
  <si>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</si>
  <si>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</si>
  <si>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</si>
  <si>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</si>
  <si>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</si>
  <si>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</si>
  <si>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</si>
  <si>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</si>
  <si>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</si>
  <si>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</si>
  <si>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</si>
  <si>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</si>
  <si>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</si>
  <si>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</si>
  <si>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</si>
  <si>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</si>
  <si>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</si>
  <si>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</si>
  <si>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</si>
  <si>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</si>
  <si>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</si>
  <si>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</si>
  <si>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</si>
  <si>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</si>
  <si>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</si>
  <si>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</si>
  <si>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</si>
  <si>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</si>
  <si>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</si>
  <si>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</si>
  <si>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</si>
  <si>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</si>
  <si>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</si>
  <si>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</si>
  <si>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</si>
  <si>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</si>
  <si>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</si>
  <si>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</si>
  <si>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</si>
  <si>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</si>
  <si>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</si>
  <si>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</si>
  <si>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</si>
  <si>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</si>
  <si>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</si>
  <si>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</si>
  <si>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</si>
  <si>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</si>
  <si>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</si>
  <si>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</si>
  <si>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</si>
  <si>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</si>
  <si>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</si>
  <si>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</si>
  <si>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</si>
  <si>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</si>
  <si>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</si>
  <si>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</si>
  <si>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</si>
  <si>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</si>
  <si>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</si>
  <si>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</si>
  <si>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</si>
  <si>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</si>
  <si>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</si>
  <si>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</si>
  <si>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</si>
  <si>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</si>
  <si>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</si>
  <si>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</si>
  <si>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</si>
  <si>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</si>
  <si>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</si>
  <si>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</si>
  <si>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</si>
  <si>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</si>
  <si>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</si>
  <si>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</si>
  <si>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</si>
  <si>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</si>
  <si>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</si>
  <si>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</si>
  <si>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</si>
  <si>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</si>
  <si>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</si>
  <si>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</si>
  <si>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</si>
  <si>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</si>
  <si>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</si>
  <si>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</si>
  <si>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</si>
  <si>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</si>
  <si>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</si>
  <si>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</si>
  <si>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</si>
  <si>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</si>
  <si>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</si>
  <si>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</si>
  <si>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</si>
  <si>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</si>
  <si>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</si>
  <si>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</si>
  <si>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</si>
  <si>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</si>
  <si>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</si>
  <si>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</si>
  <si>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</si>
  <si>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</si>
  <si>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</si>
  <si>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</si>
  <si>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</si>
  <si>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</si>
  <si>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</si>
  <si>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</si>
  <si>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</si>
  <si>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</si>
  <si>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</si>
  <si>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</si>
  <si>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</si>
  <si>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</si>
  <si>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</si>
  <si>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</si>
  <si>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</si>
  <si>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</si>
  <si>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</si>
  <si>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</si>
  <si>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</si>
  <si>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</si>
  <si>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</si>
  <si>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</si>
  <si>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</si>
  <si>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</si>
  <si>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</si>
  <si>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</si>
  <si>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</si>
  <si>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</si>
  <si>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</si>
  <si>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</si>
  <si>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</si>
  <si>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</si>
  <si>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</si>
  <si>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</si>
  <si>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</si>
  <si>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</si>
  <si>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</si>
  <si>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</si>
  <si>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</si>
  <si>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</si>
  <si>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</si>
  <si>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</si>
  <si>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</si>
  <si>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</si>
  <si>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</si>
  <si>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</si>
  <si>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</si>
  <si>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</si>
  <si>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</si>
  <si>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</si>
  <si>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</si>
  <si>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</si>
  <si>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</si>
  <si>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</si>
  <si>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</si>
  <si>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</si>
  <si>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</si>
  <si>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</si>
  <si>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</si>
  <si>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</si>
  <si>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</si>
  <si>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</si>
  <si>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</si>
  <si>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</si>
  <si>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</si>
  <si>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</si>
  <si>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</si>
  <si>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</si>
  <si>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</si>
  <si>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</si>
  <si>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</si>
  <si>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</si>
  <si>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</si>
  <si>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</si>
  <si>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</si>
  <si>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</si>
  <si>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</si>
  <si>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</si>
  <si>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</si>
  <si>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</si>
  <si>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</si>
  <si>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</si>
  <si>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</si>
  <si>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</si>
  <si>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</si>
  <si>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</si>
  <si>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</si>
  <si>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</si>
  <si>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</si>
  <si>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</si>
  <si>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</si>
  <si>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</si>
  <si>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</si>
  <si>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</si>
  <si>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</si>
  <si>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</si>
  <si>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</si>
  <si>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</si>
  <si>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</si>
  <si>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</si>
  <si>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</si>
  <si>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</si>
  <si>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</si>
  <si>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</si>
  <si>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</si>
  <si>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</si>
  <si>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</si>
  <si>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</si>
  <si>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</si>
  <si>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</si>
  <si>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</si>
  <si>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</si>
  <si>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</si>
  <si>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</si>
  <si>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</si>
  <si>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</si>
  <si>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</si>
  <si>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</si>
  <si>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</si>
  <si>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</si>
  <si>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</si>
  <si>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</si>
  <si>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</si>
  <si>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</si>
  <si>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</si>
  <si>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</si>
  <si>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</si>
  <si>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</si>
  <si>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</si>
  <si>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</si>
  <si>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</si>
  <si>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</si>
  <si>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</si>
  <si>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</si>
  <si>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</si>
  <si>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</si>
  <si>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</si>
  <si>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</si>
  <si>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</si>
  <si>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</si>
  <si>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</si>
  <si>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</si>
  <si>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</si>
  <si>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</si>
  <si>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</si>
  <si>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</si>
  <si>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</si>
  <si>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</si>
  <si>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</si>
  <si>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</si>
  <si>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</si>
  <si>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</si>
  <si>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</si>
  <si>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</si>
  <si>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</si>
  <si>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</si>
  <si>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</si>
  <si>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</si>
  <si>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</si>
  <si>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</si>
  <si>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</si>
  <si>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</si>
  <si>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</si>
  <si>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</si>
  <si>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</si>
  <si>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</si>
  <si>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</si>
  <si>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</si>
  <si>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</si>
  <si>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</si>
  <si>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</si>
  <si>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</si>
  <si>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</si>
  <si>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</si>
  <si>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</si>
  <si>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</si>
  <si>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</si>
  <si>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</si>
  <si>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</si>
  <si>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</si>
  <si>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</si>
  <si>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</si>
  <si>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</si>
  <si>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</si>
  <si>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</si>
  <si>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</si>
  <si>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</si>
  <si>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</si>
  <si>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</si>
  <si>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</si>
  <si>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</si>
  <si>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</si>
  <si>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</si>
  <si>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</si>
  <si>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</si>
  <si>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</si>
  <si>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</si>
  <si>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</si>
  <si>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</si>
  <si>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</si>
  <si>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</si>
  <si>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</si>
  <si>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</si>
  <si>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</si>
  <si>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</si>
  <si>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</si>
  <si>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</si>
  <si>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</si>
  <si>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</si>
  <si>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</si>
  <si>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</si>
  <si>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</si>
  <si>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</si>
  <si>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</si>
  <si>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</si>
  <si>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</si>
  <si>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</si>
  <si>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</si>
  <si>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</si>
  <si>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</si>
  <si>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</si>
  <si>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</si>
  <si>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</si>
  <si>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</si>
  <si>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</si>
  <si>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</si>
  <si>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</si>
  <si>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</si>
  <si>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</si>
  <si>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</si>
  <si>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</si>
  <si>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</si>
  <si>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</si>
  <si>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</si>
  <si>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</si>
  <si>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</si>
  <si>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</si>
  <si>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</si>
  <si>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</si>
  <si>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</si>
  <si>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</si>
  <si>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</si>
  <si>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</si>
  <si>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</si>
  <si>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</si>
  <si>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</si>
  <si>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</si>
  <si>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</si>
  <si>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</si>
  <si>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</si>
  <si>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</si>
  <si>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</si>
  <si>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</si>
  <si>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</si>
  <si>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</si>
  <si>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</si>
  <si>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</si>
  <si>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</si>
  <si>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</si>
  <si>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</si>
  <si>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</si>
  <si>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</si>
  <si>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</si>
  <si>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</si>
  <si>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</si>
  <si>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</si>
  <si>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</si>
  <si>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</si>
  <si>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</si>
  <si>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</si>
  <si>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</si>
  <si>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</si>
  <si>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</si>
  <si>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</si>
  <si>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</si>
  <si>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</si>
  <si>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</si>
  <si>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</si>
  <si>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</si>
  <si>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</si>
  <si>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</si>
  <si>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</si>
  <si>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</si>
  <si>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</si>
  <si>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</si>
  <si>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</si>
  <si>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</si>
  <si>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</si>
  <si>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</si>
  <si>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</si>
  <si>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</si>
  <si>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</si>
  <si>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</si>
  <si>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</si>
  <si>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</si>
  <si>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</si>
  <si>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</si>
  <si>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</si>
  <si>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</si>
  <si>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</si>
  <si>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</si>
  <si>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</si>
  <si>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</si>
  <si>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</si>
  <si>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</si>
  <si>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</si>
  <si>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</si>
  <si>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</si>
  <si>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</si>
  <si>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</si>
  <si>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</si>
  <si>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</si>
  <si>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</si>
  <si>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</si>
  <si>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</si>
  <si>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</si>
  <si>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</si>
  <si>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</si>
  <si>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</si>
  <si>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</si>
  <si>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</si>
  <si>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</si>
  <si>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</si>
  <si>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</si>
  <si>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</si>
  <si>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</si>
  <si>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</si>
  <si>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</si>
  <si>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</si>
  <si>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</si>
  <si>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</si>
  <si>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</si>
  <si>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</si>
  <si>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</si>
  <si>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</si>
  <si>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</si>
  <si>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</si>
  <si>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</si>
  <si>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</si>
  <si>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</si>
  <si>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</si>
  <si>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</si>
  <si>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</si>
  <si>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</si>
  <si>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</si>
  <si>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</si>
  <si>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</si>
  <si>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</si>
  <si>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</si>
  <si>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</si>
  <si>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</si>
  <si>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</si>
  <si>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</si>
  <si>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</si>
  <si>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</si>
  <si>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</si>
  <si>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</si>
  <si>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</si>
  <si>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</si>
  <si>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</si>
  <si>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</si>
  <si>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</si>
  <si>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</si>
  <si>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</si>
  <si>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</si>
  <si>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</si>
  <si>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</si>
  <si>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</si>
  <si>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</si>
  <si>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</si>
  <si>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</si>
  <si>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</si>
  <si>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</si>
  <si>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</si>
  <si>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</si>
  <si>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</si>
  <si>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</si>
  <si>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</si>
  <si>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</si>
  <si>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</si>
  <si>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</si>
  <si>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</si>
  <si>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</si>
  <si>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</si>
  <si>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</si>
  <si>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</si>
  <si>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</si>
  <si>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</si>
  <si>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</si>
  <si>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</si>
  <si>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</si>
  <si>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</si>
  <si>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</si>
  <si>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</si>
  <si>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</si>
  <si>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</si>
  <si>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</si>
  <si>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</si>
  <si>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</si>
  <si>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</si>
  <si>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</si>
  <si>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</si>
  <si>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</si>
  <si>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</si>
  <si>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</si>
  <si>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</si>
  <si>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</si>
  <si>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</si>
  <si>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</si>
  <si>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</si>
  <si>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</si>
  <si>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</si>
  <si>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</si>
  <si>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</si>
  <si>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</si>
  <si>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</si>
  <si>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</si>
  <si>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</si>
  <si>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</si>
  <si>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</si>
  <si>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</si>
  <si>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</si>
  <si>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</si>
  <si>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</si>
  <si>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</si>
  <si>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</si>
  <si>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</si>
  <si>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</si>
  <si>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</si>
  <si>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</si>
  <si>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</si>
  <si>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</si>
  <si>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</si>
  <si>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</si>
  <si>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</si>
  <si>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</si>
  <si>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</si>
  <si>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</si>
  <si>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</si>
  <si>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</si>
  <si>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</si>
  <si>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</si>
  <si>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</si>
  <si>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</si>
  <si>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</si>
  <si>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</si>
  <si>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</si>
  <si>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</si>
  <si>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</si>
  <si>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</si>
  <si>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</si>
  <si>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</si>
  <si>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</si>
  <si>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</si>
  <si>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</si>
  <si>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</si>
  <si>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</si>
  <si>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</si>
  <si>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</si>
  <si>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</si>
  <si>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</si>
  <si>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</si>
  <si>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</si>
  <si>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</si>
  <si>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</si>
  <si>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</si>
  <si>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</si>
  <si>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</si>
  <si>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</si>
  <si>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</si>
  <si>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</si>
  <si>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</si>
  <si>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</si>
  <si>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</si>
  <si>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</si>
  <si>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</si>
  <si>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</si>
  <si>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</si>
  <si>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</si>
  <si>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</si>
  <si>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</si>
  <si>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</si>
  <si>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</si>
  <si>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</si>
  <si>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</si>
  <si>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</si>
  <si>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</si>
  <si>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</si>
  <si>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</si>
  <si>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</si>
  <si>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</si>
  <si>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</si>
  <si>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</si>
  <si>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</si>
  <si>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</si>
  <si>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</si>
  <si>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</si>
  <si>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</si>
  <si>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</si>
  <si>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</si>
  <si>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</si>
  <si>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</si>
  <si>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</si>
  <si>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</si>
  <si>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</si>
  <si>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</si>
  <si>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</si>
  <si>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</si>
  <si>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</si>
  <si>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</si>
  <si>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</si>
  <si>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</si>
  <si>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</si>
  <si>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</si>
  <si>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</si>
  <si>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</si>
  <si>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</si>
  <si>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</si>
  <si>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</si>
  <si>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</si>
  <si>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</si>
  <si>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</si>
  <si>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</si>
  <si>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</si>
  <si>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</si>
  <si>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</si>
  <si>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</si>
  <si>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</si>
  <si>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</si>
  <si>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</si>
  <si>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</si>
  <si>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</si>
  <si>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</si>
  <si>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</si>
  <si>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</si>
  <si>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</si>
  <si>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</si>
  <si>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</si>
  <si>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</si>
  <si>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</si>
  <si>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</si>
  <si>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</si>
  <si>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</si>
  <si>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</si>
  <si>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</si>
  <si>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</si>
  <si>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</si>
  <si>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</si>
  <si>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</si>
  <si>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</si>
  <si>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</si>
  <si>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</si>
  <si>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</si>
  <si>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</si>
  <si>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</si>
  <si>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</si>
  <si>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</si>
  <si>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</si>
  <si>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</si>
  <si>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</si>
  <si>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</si>
  <si>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</si>
  <si>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</si>
  <si>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</si>
  <si>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</si>
  <si>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</si>
  <si>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</si>
  <si>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</si>
  <si>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</si>
  <si>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</si>
  <si>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</si>
  <si>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</si>
  <si>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</si>
  <si>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</si>
  <si>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</si>
  <si>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</si>
  <si>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</si>
  <si>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</si>
  <si>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</si>
  <si>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</si>
  <si>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</si>
  <si>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</si>
  <si>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</si>
  <si>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</si>
  <si>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</si>
  <si>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</si>
  <si>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</si>
  <si>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</si>
  <si>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</si>
  <si>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</si>
  <si>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</si>
  <si>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</si>
  <si>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</si>
  <si>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</si>
  <si>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</si>
  <si>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</si>
  <si>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</si>
  <si>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</si>
  <si>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</si>
  <si>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</si>
  <si>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</si>
  <si>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</si>
  <si>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</si>
  <si>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</si>
  <si>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</si>
  <si>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</si>
  <si>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</si>
  <si>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</si>
  <si>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</si>
  <si>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</si>
  <si>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</si>
  <si>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</si>
  <si>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</si>
  <si>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</si>
  <si>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</si>
  <si>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</si>
  <si>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</si>
  <si>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</si>
  <si>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</si>
  <si>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</si>
  <si>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</si>
  <si>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</si>
  <si>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</si>
  <si>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</si>
  <si>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</si>
  <si>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</si>
  <si>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</si>
  <si>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</si>
  <si>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</si>
  <si>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</si>
  <si>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</si>
  <si>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</si>
  <si>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</si>
  <si>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</si>
  <si>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</si>
  <si>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</si>
  <si>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</si>
  <si>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</si>
  <si>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</si>
  <si>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</si>
  <si>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</si>
  <si>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</si>
  <si>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</si>
  <si>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</si>
  <si>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</si>
  <si>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</si>
  <si>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</si>
  <si>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</si>
  <si>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</si>
  <si>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</si>
  <si>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</si>
  <si>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</si>
  <si>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</si>
  <si>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</si>
  <si>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</si>
  <si>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</si>
  <si>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</si>
  <si>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</si>
  <si>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</si>
  <si>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</si>
  <si>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</si>
  <si>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</si>
  <si>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</si>
  <si>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</si>
  <si>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</si>
  <si>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</si>
  <si>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</si>
  <si>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</si>
  <si>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</si>
  <si>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</si>
  <si>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</si>
  <si>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</si>
  <si>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</si>
  <si>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</si>
  <si>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</si>
  <si>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</si>
  <si>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</si>
  <si>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</si>
  <si>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</si>
  <si>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</si>
  <si>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</si>
  <si>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</si>
  <si>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</si>
  <si>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</si>
  <si>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</si>
  <si>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</si>
  <si>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</si>
  <si>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</si>
  <si>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</si>
  <si>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</si>
  <si>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</si>
  <si>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</si>
  <si>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</si>
  <si>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</si>
  <si>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</si>
  <si>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</si>
  <si>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</si>
  <si>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</si>
  <si>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</si>
  <si>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</si>
  <si>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</si>
  <si>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</si>
  <si>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</si>
  <si>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</si>
  <si>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</si>
  <si>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</si>
  <si>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</si>
  <si>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</si>
  <si>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</si>
  <si>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</si>
  <si>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</si>
  <si>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</si>
  <si>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</si>
  <si>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</si>
  <si>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</si>
  <si>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</si>
  <si>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</si>
  <si>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</si>
  <si>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</si>
  <si>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</si>
  <si>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</si>
  <si>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</si>
  <si>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</si>
  <si>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</si>
  <si>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</si>
  <si>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</si>
  <si>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</si>
  <si>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</si>
  <si>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</si>
  <si>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</si>
  <si>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</si>
  <si>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</si>
  <si>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</si>
  <si>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</si>
  <si>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</si>
  <si>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</si>
  <si>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</si>
  <si>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</si>
  <si>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</si>
  <si>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</si>
  <si>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</si>
  <si>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</si>
  <si>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</si>
  <si>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</si>
  <si>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</si>
  <si>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</si>
  <si>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</si>
  <si>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</si>
  <si>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</si>
  <si>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</si>
  <si>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</si>
  <si>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</si>
  <si>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</si>
  <si>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</si>
  <si>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</si>
  <si>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</si>
  <si>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</si>
  <si>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</si>
  <si>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</si>
  <si>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</si>
  <si>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</si>
  <si>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</si>
  <si>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</si>
  <si>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</si>
  <si>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</si>
  <si>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</si>
  <si>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</si>
  <si>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</si>
  <si>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</si>
  <si>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</si>
  <si>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</si>
  <si>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</si>
  <si>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</si>
  <si>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</si>
  <si>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</si>
  <si>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</si>
  <si>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</si>
  <si>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</si>
  <si>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</si>
  <si>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</si>
  <si>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</si>
  <si>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</si>
  <si>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</si>
  <si>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</si>
  <si>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</si>
  <si>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</si>
  <si>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</si>
  <si>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</si>
  <si>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</si>
  <si>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</si>
  <si>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</si>
  <si>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</si>
  <si>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</si>
  <si>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</si>
  <si>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</si>
  <si>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</si>
  <si>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</si>
  <si>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</si>
  <si>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</si>
  <si>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</si>
  <si>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</si>
  <si>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</si>
  <si>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</si>
  <si>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</si>
  <si>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</si>
  <si>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</si>
  <si>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</si>
  <si>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</si>
  <si>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</si>
  <si>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</si>
  <si>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</si>
  <si>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</si>
  <si>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</si>
  <si>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</si>
  <si>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</si>
  <si>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</si>
  <si>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</si>
  <si>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</si>
  <si>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</si>
  <si>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</si>
  <si>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</si>
  <si>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</si>
  <si>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</si>
  <si>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</si>
  <si>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</si>
  <si>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</si>
  <si>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</si>
  <si>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</si>
  <si>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</si>
  <si>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</si>
  <si>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</si>
  <si>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</si>
  <si>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</si>
  <si>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</si>
  <si>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</si>
  <si>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</si>
  <si>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</si>
  <si>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</si>
  <si>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</si>
  <si>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</si>
  <si>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</si>
  <si>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</si>
  <si>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</si>
  <si>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</si>
  <si>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</si>
  <si>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</si>
  <si>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</si>
  <si>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</si>
  <si>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</si>
  <si>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</si>
  <si>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</si>
  <si>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</si>
  <si>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</si>
  <si>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</si>
  <si>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</si>
  <si>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</si>
  <si>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</si>
  <si>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</si>
  <si>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</si>
  <si>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</si>
  <si>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</si>
  <si>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</si>
  <si>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</si>
  <si>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</si>
  <si>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</si>
  <si>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</si>
  <si>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</si>
  <si>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</si>
  <si>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</si>
  <si>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</si>
  <si>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</si>
  <si>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</si>
  <si>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</si>
  <si>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</si>
  <si>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</si>
  <si>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</si>
  <si>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</si>
  <si>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</si>
  <si>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</si>
  <si>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</si>
  <si>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</si>
  <si>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</si>
  <si>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</si>
  <si>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</si>
  <si>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</si>
  <si>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</si>
  <si>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</si>
  <si>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</si>
  <si>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</si>
  <si>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</si>
  <si>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</si>
  <si>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</si>
  <si>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</si>
  <si>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</si>
  <si>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</si>
  <si>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</si>
  <si>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</si>
  <si>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</si>
  <si>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</si>
  <si>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</si>
  <si>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</si>
  <si>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</si>
  <si>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</si>
  <si>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</si>
  <si>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</si>
  <si>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</si>
  <si>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</si>
  <si>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</si>
  <si>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</si>
  <si>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</si>
  <si>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</si>
  <si>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</si>
  <si>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</si>
  <si>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</si>
  <si>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</si>
  <si>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</si>
  <si>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</si>
  <si>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</si>
  <si>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</si>
  <si>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</si>
  <si>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</si>
  <si>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</si>
  <si>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</si>
  <si>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</si>
  <si>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</si>
  <si>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</si>
  <si>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</si>
  <si>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</si>
  <si>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</si>
  <si>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</si>
  <si>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</si>
  <si>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</si>
  <si>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</si>
  <si>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</si>
  <si>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</si>
  <si>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</si>
  <si>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</si>
  <si>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</si>
  <si>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</si>
  <si>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</si>
  <si>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</si>
  <si>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</si>
  <si>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</si>
  <si>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</si>
  <si>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</si>
  <si>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</si>
  <si>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</si>
  <si>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</si>
  <si>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</si>
  <si>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</si>
  <si>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</si>
  <si>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</si>
  <si>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</si>
  <si>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</si>
  <si>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</si>
  <si>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</si>
  <si>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</si>
  <si>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</si>
  <si>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</si>
  <si>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</si>
  <si>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</si>
  <si>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</si>
  <si>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</si>
  <si>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</si>
  <si>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</si>
  <si>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</si>
  <si>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</si>
  <si>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</si>
  <si>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</si>
  <si>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</si>
  <si>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</si>
  <si>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</si>
  <si>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</si>
  <si>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</si>
  <si>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</si>
  <si>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</si>
  <si>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</si>
  <si>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</si>
  <si>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</si>
  <si>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</si>
  <si>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</si>
  <si>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</si>
  <si>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</si>
  <si>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</si>
  <si>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</si>
  <si>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</si>
  <si>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</si>
  <si>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</si>
  <si>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</si>
  <si>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</si>
  <si>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</si>
  <si>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</si>
  <si>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</si>
  <si>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</si>
  <si>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</si>
  <si>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</si>
  <si>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</si>
  <si>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</si>
  <si>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</si>
  <si>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</si>
  <si>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</si>
  <si>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</si>
  <si>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</si>
  <si>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</si>
  <si>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</si>
  <si>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</si>
  <si>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</si>
  <si>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</si>
  <si>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</si>
  <si>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</si>
  <si>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</si>
  <si>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</si>
  <si>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</si>
  <si>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</si>
  <si>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</si>
  <si>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</si>
  <si>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</si>
  <si>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</si>
  <si>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</si>
  <si>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</si>
  <si>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</si>
  <si>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</si>
  <si>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</si>
  <si>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</si>
  <si>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</si>
  <si>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</si>
  <si>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</si>
  <si>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</si>
  <si>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</si>
  <si>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</si>
  <si>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</si>
  <si>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</si>
  <si>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</si>
  <si>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</si>
  <si>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</si>
  <si>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</si>
  <si>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</si>
  <si>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</si>
  <si>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</si>
  <si>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</si>
  <si>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</si>
  <si>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</si>
  <si>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</si>
  <si>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</si>
  <si>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</si>
  <si>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</si>
  <si>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</si>
  <si>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</si>
  <si>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</si>
  <si>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</si>
  <si>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</si>
  <si>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</si>
  <si>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</si>
  <si>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</si>
  <si>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</si>
  <si>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</si>
  <si>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</si>
  <si>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</si>
  <si>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</si>
  <si>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</si>
  <si>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</si>
  <si>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</si>
  <si>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</si>
  <si>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</si>
  <si>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</si>
  <si>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</si>
  <si>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</si>
  <si>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</si>
  <si>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</si>
  <si>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</si>
  <si>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</si>
  <si>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</si>
  <si>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</si>
  <si>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</si>
  <si>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</si>
  <si>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</si>
  <si>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</si>
  <si>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</si>
  <si>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</si>
  <si>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</si>
  <si>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</si>
  <si>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</si>
  <si>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</si>
  <si>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</si>
  <si>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</si>
  <si>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</si>
  <si>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</si>
  <si>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</si>
  <si>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</si>
  <si>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</si>
  <si>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</si>
  <si>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</si>
  <si>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</si>
  <si>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</si>
  <si>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</si>
  <si>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</si>
  <si>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</si>
  <si>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</si>
  <si>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</si>
  <si>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</si>
  <si>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</si>
  <si>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</si>
  <si>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</si>
  <si>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</si>
  <si>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</si>
  <si>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</si>
  <si>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</si>
  <si>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</si>
  <si>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</si>
  <si>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</si>
  <si>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</si>
  <si>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</si>
  <si>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</si>
  <si>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</si>
  <si>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</si>
  <si>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</si>
  <si>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</si>
  <si>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</si>
  <si>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</si>
  <si>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</si>
  <si>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</si>
  <si>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</si>
  <si>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</si>
  <si>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</si>
  <si>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</si>
  <si>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</si>
  <si>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</si>
  <si>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</si>
  <si>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</si>
  <si>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</si>
  <si>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</si>
  <si>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</si>
  <si>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</si>
  <si>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</si>
  <si>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</si>
  <si>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</si>
  <si>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</si>
  <si>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</si>
  <si>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</si>
  <si>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</si>
  <si>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</si>
  <si>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</si>
  <si>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</si>
  <si>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</si>
  <si>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</si>
  <si>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</si>
  <si>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</si>
  <si>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</si>
  <si>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</si>
  <si>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</si>
  <si>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</si>
  <si>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</si>
  <si>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</si>
  <si>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</si>
  <si>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</si>
  <si>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</si>
  <si>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</si>
  <si>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</si>
  <si>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</si>
  <si>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</si>
  <si>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</si>
  <si>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</si>
  <si>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</si>
  <si>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</si>
  <si>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</si>
  <si>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</si>
  <si>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</si>
  <si>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</si>
  <si>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</si>
  <si>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</si>
  <si>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</si>
  <si>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</si>
  <si>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</si>
  <si>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</si>
  <si>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</si>
  <si>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</si>
  <si>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</si>
  <si>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</si>
  <si>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</si>
  <si>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</si>
  <si>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</si>
  <si>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</si>
  <si>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</si>
  <si>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</si>
  <si>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</si>
  <si>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</si>
  <si>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</si>
  <si>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</si>
  <si>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</si>
  <si>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</si>
  <si>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</si>
  <si>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</si>
  <si>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</si>
  <si>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</si>
  <si>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</si>
  <si>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</si>
  <si>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</si>
  <si>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</si>
  <si>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</si>
  <si>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</si>
  <si>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</si>
  <si>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</si>
  <si>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</si>
  <si>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</si>
  <si>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</si>
  <si>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</si>
  <si>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</si>
  <si>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</si>
  <si>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</si>
  <si>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</si>
  <si>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</si>
  <si>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</si>
  <si>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</si>
  <si>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</si>
  <si>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</si>
  <si>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</si>
  <si>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</si>
  <si>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</si>
  <si>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</si>
  <si>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</si>
  <si>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</si>
  <si>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</si>
  <si>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</si>
  <si>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</si>
  <si>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</si>
  <si>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</si>
  <si>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</si>
  <si>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</si>
  <si>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</si>
  <si>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</si>
  <si>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</si>
  <si>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</si>
  <si>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</si>
  <si>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</si>
  <si>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</si>
  <si>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</si>
  <si>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</si>
  <si>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</si>
  <si>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</si>
  <si>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</si>
  <si>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</si>
  <si>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</si>
  <si>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</si>
  <si>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</si>
  <si>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</si>
  <si>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</si>
  <si>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</si>
  <si>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</si>
  <si>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</si>
  <si>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</si>
  <si>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</si>
  <si>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</si>
  <si>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</si>
  <si>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</si>
  <si>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</si>
  <si>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</si>
  <si>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</si>
  <si>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</si>
  <si>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</si>
  <si>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</si>
  <si>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</si>
  <si>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</si>
  <si>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</si>
  <si>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</si>
  <si>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</si>
  <si>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</si>
  <si>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</si>
  <si>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</si>
  <si>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</si>
  <si>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</si>
  <si>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</si>
  <si>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</si>
  <si>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</si>
  <si>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</si>
  <si>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</si>
  <si>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</si>
  <si>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</si>
  <si>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</si>
  <si>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</si>
  <si>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</si>
  <si>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</si>
  <si>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</si>
  <si>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</si>
  <si>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</si>
  <si>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</si>
  <si>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</si>
  <si>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</si>
  <si>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</si>
  <si>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</si>
  <si>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</si>
  <si>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</si>
  <si>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</si>
  <si>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</si>
  <si>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</si>
  <si>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</si>
  <si>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</si>
  <si>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</si>
  <si>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</si>
  <si>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</si>
  <si>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</si>
  <si>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</si>
  <si>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</si>
  <si>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</si>
  <si>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</si>
  <si>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</si>
  <si>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</si>
  <si>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</si>
  <si>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</si>
  <si>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</si>
  <si>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</si>
  <si>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</si>
  <si>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</si>
  <si>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</si>
  <si>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</si>
  <si>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</si>
  <si>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</si>
  <si>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</si>
  <si>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</si>
  <si>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</si>
  <si>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</si>
  <si>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</si>
  <si>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</si>
  <si>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</si>
  <si>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</si>
  <si>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</si>
  <si>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</si>
  <si>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</si>
  <si>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</si>
  <si>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</si>
  <si>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</si>
  <si>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</si>
  <si>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</si>
  <si>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</si>
  <si>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</si>
  <si>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</si>
  <si>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</si>
  <si>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</si>
  <si>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</si>
  <si>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</si>
  <si>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</si>
  <si>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</si>
  <si>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</si>
  <si>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</si>
  <si>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</si>
  <si>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</si>
  <si>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</si>
  <si>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</si>
  <si>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</si>
  <si>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</si>
  <si>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</si>
  <si>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</si>
  <si>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</si>
  <si>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</si>
  <si>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</si>
  <si>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</si>
  <si>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</si>
  <si>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</si>
  <si>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</si>
  <si>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</si>
  <si>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</si>
  <si>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</si>
  <si>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</si>
  <si>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</si>
  <si>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</si>
  <si>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</si>
  <si>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</si>
  <si>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</si>
  <si>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</si>
  <si>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</si>
  <si>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</si>
  <si>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</si>
  <si>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</si>
  <si>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</si>
  <si>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</si>
  <si>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</si>
  <si>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</si>
  <si>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</si>
  <si>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</si>
  <si>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</si>
  <si>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</si>
  <si>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</si>
  <si>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</si>
  <si>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</si>
  <si>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</si>
  <si>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</si>
  <si>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</si>
  <si>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</si>
  <si>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</si>
  <si>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</si>
  <si>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</si>
  <si>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</si>
  <si>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</si>
  <si>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</si>
  <si>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</si>
  <si>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</si>
  <si>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</si>
  <si>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</si>
  <si>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</si>
  <si>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</si>
  <si>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</si>
  <si>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</si>
  <si>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</si>
  <si>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</si>
  <si>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</si>
  <si>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</si>
  <si>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</si>
  <si>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</si>
  <si>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</si>
  <si>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</si>
  <si>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</si>
  <si>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</si>
  <si>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</si>
  <si>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</si>
  <si>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</si>
  <si>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</si>
  <si>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</si>
  <si>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</si>
  <si>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</si>
  <si>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</si>
  <si>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</si>
  <si>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</si>
  <si>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</si>
  <si>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</si>
  <si>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</si>
  <si>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</si>
  <si>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</si>
  <si>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</si>
  <si>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</si>
  <si>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</si>
  <si>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</si>
  <si>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</si>
  <si>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</si>
  <si>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</si>
  <si>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</si>
  <si>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</si>
  <si>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</si>
  <si>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</si>
  <si>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</si>
  <si>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</si>
  <si>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</si>
  <si>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</si>
  <si>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</si>
  <si>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</si>
  <si>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</si>
  <si>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</si>
  <si>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</si>
  <si>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</si>
  <si>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</si>
  <si>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</si>
  <si>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</si>
  <si>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</si>
  <si>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</si>
  <si>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</si>
  <si>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</si>
  <si>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</si>
  <si>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</si>
  <si>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</si>
  <si>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</si>
  <si>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</si>
  <si>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</si>
  <si>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</si>
  <si>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</si>
  <si>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</si>
  <si>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</si>
  <si>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</si>
  <si>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</si>
  <si>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</si>
  <si>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</si>
  <si>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</si>
  <si>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</si>
  <si>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</si>
  <si>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</si>
  <si>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</si>
  <si>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</si>
  <si>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</si>
  <si>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</si>
  <si>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</si>
  <si>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</si>
  <si>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</si>
  <si>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</si>
  <si>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</si>
  <si>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</si>
  <si>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</si>
  <si>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</si>
  <si>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</si>
  <si>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</si>
  <si>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</si>
  <si>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</si>
  <si>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</si>
  <si>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</si>
  <si>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</si>
  <si>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</si>
  <si>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</si>
  <si>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</si>
  <si>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</si>
  <si>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</si>
  <si>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</si>
  <si>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</si>
  <si>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</si>
  <si>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</si>
  <si>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</si>
  <si>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</si>
  <si>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</si>
  <si>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</si>
  <si>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</si>
  <si>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</si>
  <si>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</si>
  <si>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</si>
  <si>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</si>
  <si>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</si>
  <si>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</si>
  <si>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</si>
  <si>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</si>
  <si>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</si>
  <si>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</si>
  <si>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</si>
  <si>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</si>
  <si>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</si>
  <si>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</si>
  <si>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</si>
  <si>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</si>
  <si>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</si>
  <si>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</si>
  <si>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</si>
  <si>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</si>
  <si>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</si>
  <si>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</si>
  <si>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</si>
  <si>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</si>
  <si>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</si>
  <si>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</si>
  <si>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</si>
  <si>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</si>
  <si>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</si>
  <si>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</si>
  <si>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</si>
  <si>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</si>
  <si>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</si>
  <si>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</si>
  <si>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</si>
  <si>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</si>
  <si>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</si>
  <si>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</si>
  <si>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</si>
  <si>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</si>
  <si>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</si>
  <si>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</si>
  <si>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</si>
  <si>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</si>
  <si>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</si>
  <si>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</si>
  <si>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</si>
  <si>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</si>
  <si>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</si>
  <si>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</si>
  <si>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</si>
  <si>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</si>
  <si>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</si>
  <si>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</si>
  <si>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</si>
  <si>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</si>
  <si>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</si>
  <si>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</si>
  <si>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</si>
  <si>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</si>
  <si>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</si>
  <si>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</si>
  <si>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</si>
  <si>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</si>
  <si>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</si>
  <si>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</si>
  <si>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</si>
  <si>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</si>
  <si>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</si>
  <si>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</si>
  <si>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</si>
  <si>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</si>
  <si>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</si>
  <si>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</si>
  <si>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</si>
  <si>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</si>
  <si>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</si>
  <si>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</si>
  <si>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</si>
  <si>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</si>
  <si>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</si>
  <si>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</si>
  <si>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</si>
  <si>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</si>
  <si>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</si>
  <si>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</si>
  <si>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</si>
  <si>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</si>
  <si>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</si>
  <si>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</si>
  <si>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</si>
  <si>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</si>
  <si>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</si>
  <si>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</si>
  <si>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</si>
  <si>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</si>
  <si>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</si>
  <si>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</si>
  <si>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</si>
  <si>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</si>
  <si>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</si>
  <si>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</si>
  <si>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</si>
  <si>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</si>
  <si>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</si>
  <si>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</si>
  <si>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</si>
  <si>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</si>
  <si>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</si>
  <si>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</si>
  <si>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</si>
  <si>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</si>
  <si>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</si>
  <si>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</si>
  <si>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</si>
  <si>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</si>
  <si>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</si>
  <si>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</si>
  <si>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</si>
  <si>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</si>
  <si>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</si>
  <si>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</si>
  <si>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</si>
  <si>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</si>
  <si>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</si>
  <si>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</si>
  <si>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</si>
  <si>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</si>
  <si>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</si>
  <si>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</si>
  <si>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</si>
  <si>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</si>
  <si>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</si>
  <si>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</si>
  <si>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</si>
  <si>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</si>
  <si>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</si>
  <si>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</si>
  <si>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</si>
  <si>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</si>
  <si>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</si>
  <si>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</si>
  <si>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</si>
  <si>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</si>
  <si>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</si>
  <si>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</si>
  <si>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</si>
  <si>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</si>
  <si>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</si>
  <si>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</si>
  <si>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</si>
  <si>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</si>
  <si>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</si>
  <si>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</si>
  <si>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</si>
  <si>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</si>
  <si>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</si>
  <si>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</si>
  <si>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</si>
  <si>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</si>
  <si>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</si>
  <si>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</si>
  <si>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</si>
  <si>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</si>
  <si>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</si>
  <si>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</si>
  <si>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</si>
  <si>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</si>
  <si>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</si>
  <si>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</si>
  <si>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</si>
  <si>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</si>
  <si>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</si>
  <si>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</si>
  <si>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</si>
  <si>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</si>
  <si>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</si>
  <si>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</si>
  <si>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</si>
  <si>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</si>
  <si>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</si>
  <si>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</si>
  <si>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</si>
  <si>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</si>
  <si>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</si>
  <si>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</si>
  <si>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</si>
  <si>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</si>
  <si>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</si>
  <si>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</si>
  <si>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</si>
  <si>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</si>
  <si>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</si>
  <si>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</si>
  <si>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</si>
  <si>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</si>
  <si>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</si>
  <si>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</si>
  <si>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</si>
  <si>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</si>
  <si>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</si>
  <si>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</si>
  <si>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</si>
  <si>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</si>
  <si>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</si>
  <si>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</si>
  <si>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</si>
  <si>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</si>
  <si>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</si>
  <si>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</si>
  <si>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</si>
  <si>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</si>
  <si>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</si>
  <si>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</si>
  <si>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</si>
  <si>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</si>
  <si>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</si>
  <si>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</si>
  <si>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</si>
  <si>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</si>
  <si>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</si>
  <si>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</si>
  <si>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</si>
  <si>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</si>
  <si>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</si>
  <si>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</si>
  <si>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</si>
  <si>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</si>
  <si>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</si>
  <si>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</si>
  <si>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</si>
  <si>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</si>
  <si>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</si>
  <si>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</si>
  <si>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</si>
  <si>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</si>
  <si>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</si>
  <si>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</si>
  <si>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</si>
  <si>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</si>
  <si>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</si>
  <si>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</si>
  <si>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</si>
  <si>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</si>
  <si>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</si>
  <si>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</si>
  <si>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</si>
  <si>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</si>
  <si>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</si>
  <si>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</si>
  <si>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</si>
  <si>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</si>
  <si>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</si>
  <si>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</si>
  <si>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</si>
  <si>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</si>
  <si>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</si>
  <si>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</si>
  <si>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</si>
  <si>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</si>
  <si>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</si>
  <si>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</si>
  <si>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</si>
  <si>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</si>
  <si>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</si>
  <si>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</si>
  <si>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</si>
  <si>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</si>
  <si>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</si>
  <si>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</si>
  <si>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</si>
  <si>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</si>
  <si>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</si>
  <si>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</si>
  <si>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</si>
  <si>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</si>
  <si>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</si>
  <si>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</si>
  <si>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</si>
  <si>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</si>
  <si>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</si>
  <si>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</si>
  <si>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</si>
  <si>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</si>
  <si>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</si>
  <si>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</si>
  <si>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</si>
  <si>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</si>
  <si>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</si>
  <si>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</si>
  <si>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</si>
  <si>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</si>
  <si>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</si>
  <si>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</si>
  <si>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</si>
  <si>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</si>
  <si>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</si>
  <si>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</si>
  <si>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</si>
  <si>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</si>
  <si>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</si>
  <si>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</si>
  <si>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</si>
  <si>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</si>
  <si>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</si>
  <si>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</si>
  <si>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</si>
  <si>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</si>
  <si>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</si>
  <si>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</si>
  <si>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</si>
  <si>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</si>
  <si>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</si>
  <si>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</si>
  <si>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</si>
  <si>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</si>
  <si>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</si>
  <si>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</si>
  <si>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</si>
  <si>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</si>
  <si>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</si>
  <si>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</si>
  <si>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</si>
  <si>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</si>
  <si>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</si>
  <si>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</si>
  <si>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</si>
  <si>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</si>
  <si>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</si>
  <si>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</si>
  <si>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</si>
  <si>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</si>
  <si>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</si>
  <si>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</si>
  <si>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</si>
  <si>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</si>
  <si>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</si>
  <si>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</si>
  <si>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</si>
  <si>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</si>
  <si>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</si>
  <si>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</si>
  <si>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</si>
  <si>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</si>
  <si>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</si>
  <si>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</si>
  <si>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</si>
  <si>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</si>
  <si>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</si>
  <si>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</si>
  <si>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</si>
  <si>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</si>
  <si>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</si>
  <si>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</si>
  <si>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</si>
  <si>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</si>
  <si>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</si>
  <si>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</si>
  <si>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</si>
  <si>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</si>
  <si>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</si>
  <si>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</si>
  <si>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</si>
  <si>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</si>
  <si>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</si>
  <si>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</si>
  <si>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</si>
  <si>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</si>
  <si>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</si>
  <si>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</si>
  <si>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</si>
  <si>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</si>
  <si>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</si>
  <si>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</si>
  <si>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</si>
  <si>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</si>
  <si>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</si>
  <si>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</si>
  <si>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</si>
  <si>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</si>
  <si>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</si>
  <si>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</si>
  <si>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</si>
  <si>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</si>
  <si>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</si>
  <si>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</si>
  <si>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</si>
  <si>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</si>
  <si>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</si>
  <si>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</si>
  <si>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</si>
  <si>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</si>
  <si>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</si>
  <si>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</si>
  <si>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</si>
  <si>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</si>
  <si>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</si>
  <si>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</si>
  <si>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</si>
  <si>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</si>
  <si>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</si>
  <si>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</si>
  <si>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</si>
  <si>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</si>
  <si>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</si>
  <si>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</si>
  <si>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</si>
  <si>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</si>
  <si>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</si>
  <si>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</si>
  <si>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</si>
  <si>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</si>
  <si>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</si>
  <si>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</si>
  <si>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</si>
  <si>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</si>
  <si>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</si>
  <si>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</si>
  <si>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</si>
  <si>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</si>
  <si>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</si>
  <si>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</si>
  <si>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</si>
  <si>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</si>
  <si>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</si>
  <si>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</si>
  <si>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</si>
  <si>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</si>
  <si>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</si>
  <si>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</si>
  <si>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</si>
  <si>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</si>
  <si>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</si>
  <si>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</si>
  <si>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</si>
  <si>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</si>
  <si>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</si>
  <si>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</si>
  <si>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</si>
  <si>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</si>
  <si>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</si>
  <si>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</si>
  <si>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</si>
  <si>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</si>
  <si>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</si>
  <si>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</si>
  <si>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</si>
  <si>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</si>
  <si>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</si>
  <si>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</si>
  <si>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</si>
  <si>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</si>
  <si>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</si>
  <si>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</si>
  <si>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</si>
  <si>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</si>
  <si>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</si>
  <si>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</si>
  <si>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</si>
  <si>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</si>
  <si>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</si>
  <si>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</si>
  <si>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</si>
  <si>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</si>
  <si>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</si>
  <si>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</si>
  <si>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</si>
  <si>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</si>
  <si>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</si>
  <si>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</si>
  <si>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</si>
  <si>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</si>
  <si>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</si>
  <si>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</si>
  <si>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</si>
  <si>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</si>
  <si>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</si>
  <si>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</si>
  <si>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</si>
  <si>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</si>
  <si>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</si>
  <si>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</si>
  <si>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</si>
  <si>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</si>
  <si>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</si>
  <si>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</si>
  <si>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</si>
  <si>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</si>
  <si>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</si>
  <si>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</si>
  <si>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</si>
  <si>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</si>
  <si>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</si>
  <si>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</si>
  <si>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</si>
  <si>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</si>
  <si>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</si>
  <si>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</si>
  <si>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</si>
  <si>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</si>
  <si>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</si>
  <si>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</si>
  <si>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</si>
  <si>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</si>
  <si>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</si>
  <si>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</si>
  <si>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</si>
  <si>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</si>
  <si>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</si>
  <si>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</si>
  <si>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</si>
  <si>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</si>
  <si>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</si>
  <si>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</si>
  <si>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</si>
  <si>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</si>
  <si>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</si>
  <si>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</si>
  <si>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</si>
  <si>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</si>
  <si>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</si>
  <si>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</si>
  <si>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</si>
  <si>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</si>
  <si>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</si>
  <si>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</si>
  <si>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</si>
  <si>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</si>
  <si>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</si>
  <si>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</si>
  <si>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</si>
  <si>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</si>
  <si>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</si>
  <si>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</si>
  <si>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</si>
  <si>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</si>
  <si>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</si>
  <si>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</si>
  <si>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</si>
  <si>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</si>
  <si>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</si>
  <si>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</si>
  <si>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</si>
  <si>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</si>
  <si>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</si>
  <si>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</si>
  <si>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</si>
  <si>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</si>
  <si>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</si>
  <si>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</si>
  <si>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</si>
  <si>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</si>
  <si>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</si>
  <si>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</si>
  <si>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</si>
  <si>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</si>
  <si>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</si>
  <si>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</si>
  <si>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</si>
  <si>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</si>
  <si>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</si>
  <si>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</si>
  <si>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</si>
  <si>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</si>
  <si>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</si>
  <si>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</si>
  <si>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</si>
  <si>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</si>
  <si>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</si>
  <si>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</si>
  <si>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</si>
  <si>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</si>
  <si>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</si>
  <si>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</si>
  <si>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</si>
  <si>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</si>
  <si>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</si>
  <si>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</si>
  <si>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</si>
  <si>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</si>
  <si>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</si>
  <si>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</si>
  <si>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</si>
  <si>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</si>
  <si>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</si>
  <si>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</si>
  <si>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</si>
  <si>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</si>
  <si>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</si>
  <si>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</si>
  <si>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</si>
  <si>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</si>
  <si>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</si>
  <si>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</si>
  <si>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</si>
  <si>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</si>
  <si>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</si>
  <si>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</si>
  <si>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</si>
  <si>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</si>
  <si>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</si>
  <si>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</si>
  <si>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</si>
  <si>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</si>
  <si>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</si>
  <si>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</si>
  <si>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</si>
  <si>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</si>
  <si>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</si>
  <si>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</si>
  <si>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</si>
  <si>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</si>
  <si>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</si>
  <si>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</si>
  <si>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</si>
  <si>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</si>
  <si>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</si>
  <si>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</si>
  <si>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</si>
  <si>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</si>
  <si>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</si>
  <si>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</si>
  <si>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</si>
  <si>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</si>
  <si>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</si>
  <si>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</si>
  <si>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</si>
  <si>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</si>
  <si>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</si>
  <si>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</si>
  <si>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</si>
  <si>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</si>
  <si>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</si>
  <si>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</si>
  <si>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</si>
  <si>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</si>
  <si>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</si>
  <si>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</si>
  <si>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</si>
  <si>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</si>
  <si>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</si>
  <si>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</si>
  <si>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</si>
  <si>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</si>
  <si>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</si>
  <si>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</si>
  <si>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</si>
  <si>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</si>
  <si>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</si>
  <si>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</si>
  <si>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</si>
  <si>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</si>
  <si>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</si>
  <si>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</si>
  <si>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</si>
  <si>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</si>
  <si>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</si>
  <si>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</si>
  <si>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</si>
  <si>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</si>
  <si>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</si>
  <si>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</si>
  <si>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</si>
  <si>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</si>
  <si>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</si>
  <si>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</si>
  <si>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</si>
  <si>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</si>
  <si>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</si>
  <si>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</si>
  <si>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</si>
  <si>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</si>
  <si>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</si>
  <si>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</si>
  <si>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</si>
  <si>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</si>
  <si>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</si>
  <si>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</si>
  <si>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</si>
  <si>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</si>
  <si>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</si>
  <si>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</si>
  <si>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</si>
  <si>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</si>
  <si>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</si>
  <si>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</si>
  <si>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</si>
  <si>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</si>
  <si>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</si>
  <si>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</si>
  <si>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</si>
  <si>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</si>
  <si>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</si>
  <si>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</si>
  <si>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</si>
  <si>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</si>
  <si>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</si>
  <si>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</si>
  <si>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</si>
  <si>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</si>
  <si>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</si>
  <si>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</si>
  <si>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</si>
  <si>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</si>
  <si>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</si>
  <si>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</si>
  <si>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</si>
  <si>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</si>
  <si>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</si>
  <si>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</si>
  <si>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</si>
  <si>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</si>
  <si>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</si>
  <si>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</si>
  <si>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</si>
  <si>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</si>
  <si>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</si>
  <si>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</si>
  <si>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</si>
  <si>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</si>
  <si>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</si>
  <si>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</si>
  <si>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</si>
  <si>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</si>
  <si>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</si>
  <si>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</si>
  <si>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</si>
  <si>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</si>
  <si>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</si>
  <si>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</si>
  <si>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</si>
  <si>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</si>
  <si>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</si>
  <si>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</si>
  <si>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</si>
  <si>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</si>
  <si>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</si>
  <si>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</si>
  <si>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</si>
  <si>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</si>
  <si>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</si>
  <si>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</si>
  <si>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</si>
  <si>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</si>
  <si>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</si>
  <si>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</si>
  <si>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</si>
  <si>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</si>
  <si>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</si>
  <si>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</si>
  <si>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</si>
  <si>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</si>
  <si>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</si>
  <si>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</si>
  <si>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</si>
  <si>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</si>
  <si>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</si>
  <si>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</si>
  <si>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</si>
  <si>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</si>
  <si>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</si>
  <si>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</si>
  <si>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</si>
  <si>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</si>
  <si>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</si>
  <si>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</si>
  <si>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</si>
  <si>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</si>
  <si>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</si>
  <si>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</si>
  <si>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</si>
  <si>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</si>
  <si>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</si>
  <si>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</si>
  <si>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</si>
  <si>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</si>
  <si>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</si>
  <si>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</si>
  <si>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</si>
  <si>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</si>
  <si>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</si>
  <si>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</si>
  <si>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</si>
  <si>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</si>
  <si>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</si>
  <si>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</si>
  <si>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</si>
  <si>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</si>
  <si>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</si>
  <si>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</si>
  <si>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</si>
  <si>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</si>
  <si>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</si>
  <si>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</si>
  <si>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</si>
  <si>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</si>
  <si>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</si>
  <si>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</si>
  <si>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</si>
  <si>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</si>
  <si>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</si>
  <si>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</si>
  <si>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</si>
  <si>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</si>
  <si>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</si>
  <si>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</si>
  <si>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</si>
  <si>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</si>
  <si>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</si>
  <si>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</si>
  <si>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</si>
  <si>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</si>
  <si>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</si>
  <si>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</si>
  <si>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</si>
  <si>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</si>
  <si>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</si>
  <si>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</si>
  <si>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</si>
  <si>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</si>
  <si>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</si>
  <si>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</si>
  <si>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</si>
  <si>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</si>
  <si>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</si>
  <si>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</si>
  <si>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</si>
  <si>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</si>
  <si>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</si>
  <si>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</si>
  <si>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</si>
  <si>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</si>
  <si>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</si>
  <si>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</si>
  <si>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</si>
  <si>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</si>
  <si>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</si>
  <si>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</si>
  <si>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</si>
  <si>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</si>
  <si>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</si>
  <si>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</si>
  <si>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</si>
  <si>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</si>
  <si>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</si>
  <si>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</si>
  <si>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</si>
  <si>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</si>
  <si>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</si>
  <si>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</si>
  <si>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</si>
  <si>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</si>
  <si>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</si>
  <si>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</si>
  <si>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</si>
  <si>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</si>
  <si>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</si>
  <si>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</si>
  <si>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</si>
  <si>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</si>
  <si>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</si>
  <si>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</si>
  <si>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</si>
  <si>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</si>
  <si>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</si>
  <si>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</si>
  <si>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</si>
  <si>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</si>
  <si>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</si>
  <si>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</si>
  <si>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</si>
  <si>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</si>
  <si>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</si>
  <si>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</si>
  <si>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</si>
  <si>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</si>
  <si>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</si>
  <si>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</si>
  <si>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</si>
  <si>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</si>
  <si>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</si>
  <si>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</si>
  <si>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</si>
  <si>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</si>
  <si>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</si>
  <si>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</si>
  <si>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</si>
  <si>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</si>
  <si>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</si>
  <si>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</si>
  <si>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</si>
  <si>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</si>
  <si>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</si>
  <si>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</si>
  <si>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</si>
  <si>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</si>
  <si>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</si>
  <si>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</si>
  <si>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</si>
  <si>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</si>
  <si>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</si>
  <si>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</si>
  <si>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</si>
  <si>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</si>
  <si>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</si>
  <si>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</si>
  <si>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</si>
  <si>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</si>
  <si>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</si>
  <si>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</si>
  <si>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</si>
  <si>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</si>
  <si>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</si>
  <si>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</si>
  <si>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</si>
  <si>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</si>
  <si>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</si>
  <si>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</si>
  <si>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</si>
  <si>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</si>
  <si>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</si>
  <si>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</si>
  <si>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</si>
  <si>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</si>
  <si>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</si>
  <si>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</si>
  <si>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</si>
  <si>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</si>
  <si>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</si>
  <si>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</si>
  <si>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</si>
  <si>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</si>
  <si>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</si>
  <si>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</si>
  <si>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</si>
  <si>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</si>
  <si>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</si>
  <si>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</si>
  <si>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</si>
  <si>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</si>
  <si>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</si>
  <si>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</si>
  <si>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</si>
  <si>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</si>
  <si>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</si>
  <si>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</si>
  <si>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</si>
  <si>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</si>
  <si>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</si>
  <si>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</si>
  <si>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</si>
  <si>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</si>
  <si>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</si>
  <si>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</si>
  <si>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</si>
  <si>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</si>
  <si>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</si>
  <si>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</si>
  <si>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</si>
  <si>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</si>
  <si>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</si>
  <si>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</si>
  <si>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</si>
  <si>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</si>
  <si>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</si>
  <si>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</si>
  <si>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</si>
  <si>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</si>
  <si>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</si>
  <si>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</si>
  <si>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</si>
  <si>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</si>
  <si>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</si>
  <si>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</si>
  <si>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</si>
  <si>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</si>
  <si>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</si>
  <si>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</si>
  <si>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</si>
  <si>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</si>
  <si>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</si>
  <si>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</si>
  <si>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</si>
  <si>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</si>
  <si>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</si>
  <si>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</si>
  <si>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</si>
  <si>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</si>
  <si>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</si>
  <si>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</si>
  <si>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</si>
  <si>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</si>
  <si>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</si>
  <si>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</si>
  <si>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</si>
  <si>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</si>
  <si>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</si>
  <si>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</si>
  <si>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</si>
  <si>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</si>
  <si>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</si>
  <si>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</si>
  <si>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</si>
  <si>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</si>
  <si>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</si>
  <si>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</si>
  <si>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</si>
  <si>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</si>
  <si>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</si>
  <si>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</si>
  <si>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</si>
  <si>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</si>
  <si>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</si>
  <si>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</si>
  <si>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</si>
  <si>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</si>
  <si>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</si>
  <si>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</si>
  <si>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</si>
  <si>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</si>
  <si>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</si>
  <si>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</si>
  <si>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</si>
  <si>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</si>
  <si>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</si>
  <si>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</si>
  <si>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</si>
  <si>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</si>
  <si>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</si>
  <si>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</si>
  <si>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</si>
  <si>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</si>
  <si>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</si>
  <si>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</si>
  <si>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</si>
  <si>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</si>
  <si>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</si>
  <si>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</si>
  <si>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</si>
  <si>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</si>
  <si>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</si>
  <si>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</si>
  <si>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</si>
  <si>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</si>
  <si>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</si>
  <si>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</si>
  <si>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</si>
  <si>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</si>
  <si>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</si>
  <si>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</si>
  <si>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</si>
  <si>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</si>
  <si>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</si>
  <si>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</si>
  <si>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</si>
  <si>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</si>
  <si>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</si>
  <si>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</si>
  <si>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</si>
  <si>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</si>
  <si>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</si>
  <si>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</si>
  <si>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</si>
  <si>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</si>
  <si>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</si>
  <si>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</si>
  <si>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</si>
  <si>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</si>
  <si>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</si>
  <si>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</si>
  <si>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</si>
  <si>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</si>
  <si>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</si>
  <si>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</si>
  <si>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</si>
  <si>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</si>
  <si>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</si>
  <si>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</si>
  <si>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</si>
  <si>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</si>
  <si>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</si>
  <si>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</si>
  <si>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</si>
  <si>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</si>
  <si>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</si>
  <si>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</si>
  <si>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</si>
  <si>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</si>
  <si>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</si>
  <si>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</si>
  <si>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</si>
  <si>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</si>
  <si>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</si>
  <si>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</si>
  <si>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</si>
  <si>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</si>
  <si>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</si>
  <si>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</si>
  <si>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</si>
  <si>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</si>
  <si>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</si>
  <si>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</si>
  <si>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</si>
  <si>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</si>
  <si>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</si>
  <si>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</si>
  <si>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</si>
  <si>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</si>
  <si>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</si>
  <si>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</si>
  <si>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</si>
  <si>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</si>
  <si>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</si>
  <si>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</si>
  <si>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</si>
  <si>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</si>
  <si>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</si>
  <si>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</si>
  <si>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</si>
  <si>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</si>
  <si>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</si>
  <si>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</si>
  <si>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</si>
  <si>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</si>
  <si>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</si>
  <si>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</si>
  <si>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</si>
  <si>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</si>
  <si>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</si>
  <si>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</si>
  <si>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</si>
  <si>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</si>
  <si>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</si>
  <si>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</si>
  <si>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</si>
  <si>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</si>
  <si>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</si>
  <si>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</si>
  <si>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</si>
  <si>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</si>
  <si>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</si>
  <si>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</si>
  <si>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</si>
  <si>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</si>
  <si>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</si>
  <si>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</si>
  <si>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</si>
  <si>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</si>
  <si>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</si>
  <si>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</si>
  <si>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</si>
  <si>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</si>
  <si>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</si>
  <si>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</si>
  <si>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</si>
  <si>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</si>
  <si>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</si>
  <si>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</si>
  <si>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</si>
  <si>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</si>
  <si>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</si>
  <si>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</si>
  <si>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</si>
  <si>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</si>
  <si>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</si>
  <si>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</si>
  <si>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</si>
  <si>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</si>
  <si>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</si>
  <si>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</si>
  <si>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</si>
  <si>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</si>
  <si>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</si>
  <si>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</si>
  <si>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</si>
  <si>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</si>
  <si>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</si>
  <si>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</si>
  <si>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</si>
  <si>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</si>
  <si>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</si>
  <si>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</si>
  <si>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</si>
  <si>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</si>
  <si>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</si>
  <si>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</si>
  <si>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</si>
  <si>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</si>
  <si>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</si>
  <si>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</si>
  <si>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</si>
  <si>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</si>
  <si>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</si>
  <si>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</si>
  <si>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</si>
  <si>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</si>
  <si>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</si>
  <si>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</si>
  <si>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</si>
  <si>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</si>
  <si>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</si>
  <si>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</si>
  <si>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</si>
  <si>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</si>
  <si>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</si>
  <si>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</si>
  <si>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</si>
  <si>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</si>
  <si>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</si>
  <si>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</si>
  <si>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</si>
  <si>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</si>
  <si>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</si>
  <si>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</si>
  <si>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</si>
  <si>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</si>
  <si>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</si>
  <si>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</si>
  <si>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</si>
  <si>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</si>
  <si>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</si>
  <si>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</si>
  <si>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</si>
  <si>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</si>
  <si>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</si>
  <si>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</si>
  <si>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</si>
  <si>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</si>
  <si>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</si>
  <si>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</si>
  <si>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</si>
  <si>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</si>
  <si>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</si>
  <si>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</si>
  <si>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</si>
  <si>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</si>
  <si>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</si>
  <si>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</si>
  <si>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</si>
  <si>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</si>
  <si>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</si>
  <si>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</si>
  <si>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</si>
  <si>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</si>
  <si>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</si>
  <si>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</si>
  <si>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</si>
  <si>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</si>
  <si>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</si>
  <si>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</si>
  <si>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</si>
  <si>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</si>
  <si>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</si>
  <si>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</si>
  <si>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</si>
  <si>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</si>
  <si>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</si>
  <si>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</si>
  <si>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</si>
  <si>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</si>
  <si>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</si>
  <si>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</si>
  <si>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</si>
  <si>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</si>
  <si>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</si>
  <si>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</si>
  <si>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</si>
  <si>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</si>
  <si>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</si>
  <si>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</si>
  <si>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</si>
  <si>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</si>
  <si>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</si>
  <si>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</si>
  <si>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</si>
  <si>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</si>
  <si>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</si>
  <si>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</si>
  <si>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</si>
  <si>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</si>
  <si>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</si>
  <si>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</si>
  <si>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</si>
  <si>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</si>
  <si>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</si>
  <si>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</si>
  <si>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</si>
  <si>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</si>
  <si>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</si>
  <si>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</si>
  <si>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</si>
  <si>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</si>
  <si>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</si>
  <si>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</si>
  <si>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</si>
  <si>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</si>
  <si>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</si>
  <si>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</si>
  <si>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</si>
  <si>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</si>
  <si>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</si>
  <si>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</si>
  <si>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</si>
  <si>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</si>
  <si>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</si>
  <si>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</si>
  <si>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</si>
  <si>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</si>
  <si>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</si>
  <si>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</si>
  <si>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</si>
  <si>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</si>
  <si>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</si>
  <si>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</si>
  <si>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</si>
  <si>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</si>
  <si>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</si>
  <si>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</si>
  <si>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</si>
  <si>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</si>
  <si>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</si>
  <si>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</si>
  <si>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</si>
  <si>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</si>
  <si>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</si>
  <si>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</si>
  <si>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</si>
  <si>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</si>
  <si>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</si>
  <si>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</si>
  <si>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</si>
  <si>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</si>
  <si>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</si>
  <si>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</si>
  <si>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</si>
  <si>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</si>
  <si>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</si>
  <si>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</si>
  <si>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</si>
  <si>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</si>
  <si>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</si>
  <si>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</si>
  <si>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</si>
  <si>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</si>
  <si>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</si>
  <si>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</si>
  <si>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</si>
  <si>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</si>
  <si>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</si>
  <si>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</si>
  <si>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</si>
  <si>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</si>
  <si>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</si>
  <si>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</si>
  <si>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</si>
  <si>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</si>
  <si>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</si>
  <si>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</si>
  <si>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</si>
  <si>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</si>
  <si>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</si>
  <si>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</si>
  <si>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</si>
  <si>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</si>
  <si>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</si>
  <si>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</si>
  <si>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</si>
  <si>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</si>
  <si>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</si>
  <si>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</si>
  <si>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</si>
  <si>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</si>
  <si>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</si>
  <si>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</si>
  <si>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</si>
  <si>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</si>
  <si>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</si>
  <si>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</si>
  <si>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</si>
  <si>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</si>
  <si>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</si>
  <si>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</si>
  <si>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</si>
  <si>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</si>
  <si>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</si>
  <si>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</si>
  <si>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</si>
  <si>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</si>
  <si>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</si>
  <si>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</si>
  <si>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</si>
  <si>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</si>
  <si>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</si>
  <si>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</si>
  <si>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</si>
  <si>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</si>
  <si>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</si>
  <si>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</si>
  <si>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</si>
  <si>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</si>
  <si>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</si>
  <si>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</si>
  <si>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</si>
  <si>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</si>
  <si>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</si>
  <si>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</si>
  <si>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</si>
  <si>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</si>
  <si>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</si>
  <si>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</si>
  <si>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</si>
  <si>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</si>
  <si>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</si>
  <si>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</si>
  <si>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</si>
  <si>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</si>
  <si>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</si>
  <si>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</si>
  <si>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</si>
  <si>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</si>
  <si>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</si>
  <si>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</si>
  <si>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</si>
  <si>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</si>
  <si>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</si>
  <si>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</si>
  <si>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</si>
  <si>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</si>
  <si>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</si>
  <si>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</si>
  <si>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</si>
  <si>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</si>
  <si>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</si>
  <si>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</si>
  <si>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</si>
  <si>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</si>
  <si>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</si>
  <si>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</si>
  <si>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</si>
  <si>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</si>
  <si>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</si>
  <si>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</si>
  <si>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</si>
  <si>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</si>
  <si>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</si>
  <si>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</si>
  <si>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</si>
  <si>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</si>
  <si>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</si>
  <si>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</si>
  <si>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</si>
  <si>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</si>
  <si>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</si>
  <si>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</si>
  <si>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</si>
  <si>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</si>
  <si>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</si>
  <si>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</si>
  <si>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</si>
  <si>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</si>
  <si>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</si>
  <si>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</si>
  <si>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</si>
  <si>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</si>
  <si>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</si>
  <si>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</si>
  <si>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</si>
  <si>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</si>
  <si>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</si>
  <si>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</si>
  <si>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</si>
  <si>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</si>
  <si>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</si>
  <si>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</si>
  <si>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</si>
  <si>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</si>
  <si>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</si>
  <si>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</si>
  <si>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</si>
  <si>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</si>
  <si>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</si>
  <si>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</si>
  <si>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</si>
  <si>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</si>
  <si>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</si>
  <si>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</si>
  <si>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</si>
  <si>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</si>
  <si>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</si>
  <si>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</si>
  <si>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</si>
  <si>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</si>
  <si>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</si>
  <si>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</si>
  <si>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</si>
  <si>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</si>
  <si>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</si>
  <si>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</si>
  <si>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</si>
  <si>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</si>
  <si>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</si>
  <si>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</si>
  <si>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</si>
  <si>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</si>
  <si>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</si>
  <si>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</si>
  <si>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</si>
  <si>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</si>
  <si>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</si>
  <si>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</si>
  <si>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</si>
  <si>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</si>
  <si>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</si>
  <si>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</si>
  <si>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</si>
  <si>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</si>
  <si>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</si>
  <si>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</si>
  <si>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</si>
  <si>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</si>
  <si>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</si>
  <si>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</si>
  <si>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</si>
  <si>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</si>
  <si>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</si>
  <si>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</si>
  <si>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</si>
  <si>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</si>
  <si>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</si>
  <si>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</si>
  <si>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</si>
  <si>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</si>
  <si>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</si>
  <si>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</si>
  <si>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</si>
  <si>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</si>
  <si>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</si>
  <si>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</si>
  <si>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</si>
  <si>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</si>
  <si>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</si>
  <si>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</si>
  <si>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</si>
  <si>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</si>
  <si>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</si>
  <si>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</si>
  <si>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</si>
  <si>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</si>
  <si>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</si>
  <si>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</si>
  <si>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</si>
  <si>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</si>
  <si>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</si>
  <si>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</si>
  <si>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</si>
  <si>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</si>
  <si>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</si>
  <si>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</si>
  <si>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</si>
  <si>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</si>
  <si>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</si>
  <si>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</si>
  <si>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</si>
  <si>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</si>
  <si>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</si>
  <si>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</si>
  <si>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</si>
  <si>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</si>
  <si>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</si>
  <si>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</si>
  <si>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</si>
  <si>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</si>
  <si>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</si>
  <si>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</si>
  <si>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</si>
  <si>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</si>
  <si>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</si>
  <si>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</si>
  <si>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</si>
  <si>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</si>
  <si>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</si>
  <si>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</si>
  <si>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</si>
  <si>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</si>
  <si>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</si>
  <si>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</si>
  <si>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</si>
  <si>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</si>
  <si>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</si>
  <si>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</si>
  <si>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</si>
  <si>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</si>
  <si>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</si>
  <si>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</si>
  <si>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</si>
  <si>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</si>
  <si>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</si>
  <si>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</si>
  <si>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</si>
  <si>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</si>
  <si>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</si>
  <si>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</si>
  <si>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</si>
  <si>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</si>
  <si>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</si>
  <si>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</si>
  <si>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</si>
  <si>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</si>
  <si>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</si>
  <si>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</si>
  <si>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</si>
  <si>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</si>
  <si>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</si>
  <si>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</si>
  <si>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</si>
  <si>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</si>
  <si>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</si>
  <si>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</si>
  <si>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</si>
  <si>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</si>
  <si>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</si>
  <si>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</si>
  <si>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</si>
  <si>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</si>
  <si>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</si>
  <si>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</si>
  <si>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</si>
  <si>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</si>
  <si>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</si>
  <si>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</si>
  <si>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</si>
  <si>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</si>
  <si>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</si>
  <si>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</si>
  <si>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</si>
  <si>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</si>
  <si>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</si>
  <si>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</si>
  <si>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</si>
  <si>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</si>
  <si>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</si>
  <si>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</si>
  <si>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</si>
  <si>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</si>
  <si>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</si>
  <si>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</si>
  <si>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</si>
  <si>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</si>
  <si>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</si>
  <si>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</si>
  <si>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</si>
  <si>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</si>
  <si>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</si>
  <si>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</si>
  <si>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</si>
  <si>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</si>
  <si>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</si>
  <si>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</si>
  <si>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</si>
  <si>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</si>
  <si>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</si>
  <si>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</si>
  <si>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</si>
  <si>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</si>
  <si>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</si>
  <si>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</si>
  <si>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</si>
  <si>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</si>
  <si>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</si>
  <si>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</si>
  <si>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</si>
  <si>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</si>
  <si>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</si>
  <si>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</si>
  <si>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</si>
  <si>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</si>
  <si>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</si>
  <si>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</si>
  <si>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</si>
  <si>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</si>
  <si>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</si>
  <si>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</si>
  <si>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</si>
  <si>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</si>
  <si>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</si>
  <si>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</si>
  <si>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</si>
  <si>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</si>
  <si>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</si>
  <si>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</si>
  <si>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</si>
  <si>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</si>
  <si>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</si>
  <si>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</si>
  <si>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</si>
  <si>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</si>
  <si>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</si>
  <si>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</si>
  <si>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</si>
  <si>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</si>
  <si>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</si>
  <si>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</si>
  <si>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</si>
  <si>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</si>
  <si>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</si>
  <si>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</si>
  <si>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</si>
  <si>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</si>
  <si>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</si>
  <si>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</si>
  <si>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</si>
  <si>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</si>
  <si>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</si>
  <si>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</si>
  <si>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</si>
  <si>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</si>
  <si>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</si>
  <si>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</si>
  <si>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</si>
  <si>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</si>
  <si>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</si>
  <si>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</si>
  <si>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</si>
  <si>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</si>
  <si>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</si>
  <si>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</si>
  <si>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</si>
  <si>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</si>
  <si>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</si>
  <si>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</si>
  <si>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</si>
  <si>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</si>
  <si>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</si>
  <si>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</si>
  <si>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</si>
  <si>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</si>
  <si>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</si>
  <si>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</si>
  <si>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</si>
  <si>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</si>
  <si>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</si>
  <si>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</si>
  <si>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</si>
  <si>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</si>
  <si>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</si>
  <si>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</si>
  <si>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</si>
  <si>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</si>
  <si>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</si>
  <si>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</si>
  <si>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</si>
  <si>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</si>
  <si>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</si>
  <si>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</si>
  <si>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</si>
  <si>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</si>
  <si>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</si>
  <si>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</si>
  <si>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</si>
  <si>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</si>
  <si>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</si>
  <si>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</si>
  <si>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</si>
  <si>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</si>
  <si>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</si>
  <si>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</si>
  <si>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</si>
  <si>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</si>
  <si>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</si>
  <si>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</si>
  <si>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</si>
  <si>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</si>
  <si>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</si>
  <si>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</si>
  <si>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</si>
  <si>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</si>
  <si>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</si>
  <si>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</si>
  <si>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</si>
  <si>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</si>
  <si>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</si>
  <si>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</si>
  <si>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 team at site TS </t>
  </si>
  <si>
    <t>PCM-20251102-00001528</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</si>
  <si>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</si>
  <si>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</si>
  <si>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</si>
  <si>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</si>
  <si>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</si>
  <si>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</si>
  <si>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</si>
  <si>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</si>
  <si>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</si>
  <si>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</si>
  <si>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</si>
  <si>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PCM-20251102-00002122</t>
  </si>
  <si>
    <t xml:space="preserve">ETA 30 mins </t>
  </si>
  <si>
    <t>PCM-20251102-00002091</t>
  </si>
  <si>
    <t>JIZ0550</t>
  </si>
  <si>
    <t>Generator_DG</t>
  </si>
  <si>
    <t>ETA 50 mins</t>
  </si>
  <si>
    <t>latis</t>
  </si>
  <si>
    <t>PCM-20251102-00002171</t>
  </si>
  <si>
    <t>lte sector flapping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</si>
</sst>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300.97170370370441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45963.920129629631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45963.920129629631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45963.920129629631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45963.920129629631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45963.920129629631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45963.920129629631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45963.920129629631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45963.920129629631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45963.920129629631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45963.920129629631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45963.920129629631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45963.920129629631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45963.920129629631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45963.920129629631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45963.920129629631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45963.920129629631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45963.920129629631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45963.920129629631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45963.920129629631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45963.920129629631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45963.920129629631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45963.920129629631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45963.920129629631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45963.920129629631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45963.920129629631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45963.920129629631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45963.920129629631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45963.920129629631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45963.920129629631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45963.920129629631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45963.920129629631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45963.920129629631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45963.920129629631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45963.920129629631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45963.920129629631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45963.920129629631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45963.920129629631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45963.920129629631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45963.920129629631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45963.920129629631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45963.920129629631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45963.920129629631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45963.920129629631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45963.920129629631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45963.920129629631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45963.920129629631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45963.920129629631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45963.920129629631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45963.920129629631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45963.920129629631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45963.920129629631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45963.920129629631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45963.920129629631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45963.920129629631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45963.920129629631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45963.920129629631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45963.920129629631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45963.920129629631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45963.920129629631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45963.920129629631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45963.920129629631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45963.920129629631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45963.920129629631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45963.920129629631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45963.920129629631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45963.920129629631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45963.920129629631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45963.920129629631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45963.920129629631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45963.920129629631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45963.920129629631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45963.920129629631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45963.920129629631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45963.920129629631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45963.920129629631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45963.920129629631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45963.920129629631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45963.920129629631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45963.920129629631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45963.920129629631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45963.920129629631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45963.920129629631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45963.920129629631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45963.920129629631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45963.920129629631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45963.920129629631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45963.920129629631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45963.920129629631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45963.920129629631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45963.920129629631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45963.920129629631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45963.920129629631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45963.920129629631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45963.920129629631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45963.920129629631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45963.920129629631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45963.920129629631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45963.920129629631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45963.920129629631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45963.920129629631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45963.920129629631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45963.920129629631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45963.920129629631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45963.920129629631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45963.920129629631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45963.920129629631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45963.920129629631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45963.920129629631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45963.920129629631</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45963.920129629631</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5AA52A35-ABEA-4BCB-925B-B078D0C167D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138.92029166666907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5.1780462962997262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45963.920129629631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45963.920129629631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45963.920129629631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45963.920129629631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45963.920129629631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45963.920129629631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45963.920129629631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45963.920129629631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45963.920129629631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45963.920129629631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45963.920129629631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45963.920129629631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45963.920129629631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45963.920129629631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45963.920129629631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45963.920129629631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45963.920129629631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45963.920129629631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45963.920129629631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45963.920129629631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45963.920129629631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45963.920129629631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45963.920129629631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45963.920129629631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45963.920129629631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45963.920129629631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45963.920129629631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45963.920129629631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45963.920129629631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45963.920129629631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45963.920129629631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45963.920129629631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45963.920129629631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45963.920129629631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45963.920129629631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45963.920129629631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45963.920129629631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45963.920129629631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45963.920129629631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45963.920129629631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45963.920129629631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45963.920129629631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45963.920129629631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45963.920129629631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45963.920129629631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45963.920129629631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45963.920129629631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45963.920129629631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45963.920129629631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45963.920129629631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45963.920129629631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45963.920129629631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45963.920129629631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45963.920129629631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45963.920129629631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45963.920129629631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45963.920129629631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45963.920129629631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45963.920129629631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45963.920129629631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45963.920129629631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45963.920129629631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45963.920129629631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45963.920129629631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45963.920129629631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45963.920129629631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45963.920129629631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45963.920129629631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45963.920129629631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45963.920129629631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45963.920129629631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45963.920129629631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45963.920129629631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45963.920129629631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45963.920129629631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45963.920129629631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45963.920129629631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45963.920129629631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45963.920129629631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45963.920129629631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45963.920129629631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45963.920129629631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45963.920129629631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45963.920129629631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45963.920129629631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45963.920129629631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45963.920129629631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45963.920129629631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45963.920129629631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45963.920129629631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45963.920129629631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45963.920129629631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45963.920129629631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45963.920129629631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45963.920129629631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45963.920129629631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45963.920129629631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45963.920129629631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45963.920129629631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45963.920129629631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45963.920129629631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45963.920129629631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45963.920129629631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45963.920129629631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45963.920129629631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45963.920129629631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45963.920129629631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45963.920129629631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45963.920129629631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45963.920129629631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45963.920129629631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45963.920129629631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45963.920129629631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45963.920129629631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45963.920129629631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45963.920129629631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45963.920129629631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45963.920129629631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45963.920129629631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45963.920129629631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45963.920129629631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45963.920129629631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45963.920129629631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45963.920129629631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45963.920129629631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45963.920129629631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45963.920129629631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45963.920129629631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45963.920129629631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45963.920129629631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45963.920129629631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45963.920129629631</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45963.920129629631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45963.920129629631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45963.920129629631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45963.920129629631</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45963.920129629631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45963.920129629631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45963.920129629631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45963.920129629631</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45963.920129629631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45963.920129629631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45963.920129629631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45963.920129629631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45963.920129629631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45963.920129629631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45963.920129629631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45963.920129629631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45963.920129629631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45963.920129629631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45963.920129629631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45963.920129629631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45963.920129629631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45963.920129629631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45963.920129629631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45963.920129629631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45963.920129629631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45963.920129629631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45963.920129629631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45963.920129629631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45963.920129629631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45963.920129629631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45963.920129629631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45963.920129629631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45963.920129629631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45963.920129629631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45963.920129629631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45963.920129629631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45963.920129629631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45963.920129629631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45963.920129629631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45963.920129629631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45963.920129629631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45963.920129629631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45963.920129629631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45963.920129629631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45963.920129629631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45963.920129629631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45963.920129629631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45963.920129629631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45963.920129629631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45963.920129629631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45963.920129629631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45963.920129629631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45963.920129629631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45963.920129629631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45963.920129629631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45963.920129629631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45963.920129629631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45963.920129629631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45963.920129629631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45963.920129629631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45963.920129629631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45963.920129629631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45963.920129629631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45963.920129629631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45963.920129629631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45963.920129629631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45963.920129629631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45963.920129629631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45963.920129629631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45963.920129629631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45963.920129629631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45963.920129629631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45963.920129629631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45963.920129629631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45963.920129629631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45963.920129629631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45963.920129629631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45963.920129629631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45963.920129629631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45963.920129629631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45963.920129629631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45963.920129629631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45963.920129629631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45963.920129629631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45963.920129629631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45963.920129629631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45963.920129629631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45963.920129629631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45963.920129629631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45963.920129629631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45963.920129629631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45963.920129629631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45963.920129629631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45963.920129629631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45963.920129629631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45963.920129629631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45963.920129629631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45963.920129629631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45963.920129629631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45963.920129629631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45963.920129629631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45963.920129629631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45963.920129629631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45963.920129629631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45963.920129629631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45963.920129629631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45963.920129629631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45963.920129629631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45963.920129629631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45963.920129629631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45963.920129629631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45963.920129629631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45963.920129629631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45963.920129629631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45963.920129629631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45963.920129629631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45963.920129629631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45963.920129629631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45963.920129629631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45963.920129629631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45963.920129629631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45963.920129629631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45963.920129629631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45963.920129629631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45963.920129629631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45963.920129629631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45963.920129629631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45963.920129629631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45963.920129629631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45963.920129629631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45963.920129629631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45963.920129629631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45963.920129629631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45963.920129629631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45963.920129629631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45963.920129629631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45963.920129629631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45963.920129629631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45963.920129629631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45963.920129629631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45963.920129629631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45963.920129629631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45963.920129629631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45963.920129629631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45963.920129629631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45963.920129629631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45963.920129629631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45963.920129629631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45963.920129629631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45963.920129629631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45963.920129629631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45963.920129629631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45963.920129629631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45963.920129629631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45963.920129629631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45963.920129629631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45963.920129629631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45963.920129629631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45963.920129629631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45963.920129629631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45963.920129629631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45963.920129629631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45963.920129629631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45963.920129629631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45963.920129629631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45963.920129629631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45963.920129629631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45963.920129629631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45963.920129629631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45963.920129629631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45963.920129629631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45963.920129629631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45963.920129629631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45963.920129629631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45963.920129629631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45963.920129629631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45963.920129629631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45963.920129629631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45963.920129629631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45963.920129629631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45963.920129629631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45963.920129629631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45963.920129629631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45963.920129629631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45963.920129629631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45963.920129629631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45963.920129629631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45963.920129629631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45963.920129629631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45963.920129629631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45963.920129629631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45963.920129629631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45963.920129629631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45963.920129629631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45963.920129629631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45963.920129629631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45963.920129629631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45963.920129629631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45963.920129629631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45963.920129629631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45963.920129629631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45963.920129629631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45963.920129629631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45963.920129629631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45963.920129629631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45963.920129629631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45963.920129629631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45963.920129629631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45963.920129629631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45963.920129629631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45963.920129629631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45963.920129629631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45963.920129629631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45963.920129629631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45963.920129629631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45963.920129629631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45963.920129629631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45963.920129629631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45963.920129629631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45963.920129629631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45963.920129629631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45963.920129629631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45963.920129629631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45963.920129629631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45963.920129629631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45963.920129629631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45963.920129629631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45963.920129629631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45963.920129629631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45963.920129629631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45963.920129629631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45963.920129629631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45963.920129629631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45963.920129629631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45963.920129629631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45963.920129629631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45963.920129629631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45963.920129629631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45963.920129629631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45963.920129629631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45963.920129629631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45963.920129629631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45963.920129629631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45963.920129629631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45963.920129629631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45963.920129629631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45963.920129629631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45963.920129629631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45963.920129629631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45963.920129629631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45963.920129629631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45963.920129629631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45963.920129629631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45963.920129629631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45963.920129629631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45963.920129629631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45963.920129629631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45963.920129629631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45963.920129629631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45963.920129629631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45963.920129629631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45963.920129629631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45963.920129629631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45963.920129629631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45963.920129629631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45963.920129629631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45963.920129629631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45963.920129629631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45963.920129629631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45963.920129629631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45963.920129629631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45963.920129629631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45963.920129629631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45963.920129629631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45963.920129629631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45963.920129629631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45963.920129629631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45963.920129629631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45963.920129629631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45963.920129629631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45963.920129629631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45963.920129629631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45963.920129629631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45963.920129629631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45963.920129629631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45963.920129629631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45963.920129629631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45963.920129629631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45963.920129629631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45963.920129629631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45963.920129629631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45963.920129629631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45963.920129629631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45963.920129629631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45963.920129629631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45963.920129629631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45963.920129629631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45963.920129629631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45963.920129629631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45963.920129629631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45963.920129629631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45963.920129629631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45963.920129629631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45963.920129629631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45963.920129629631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45963.920129629631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45963.920129629631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45963.920129629631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45963.920129629631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45963.920129629631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45963.920129629631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45963.920129629631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45963.920129629631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45963.920129629631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45963.920129629631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45963.920129629631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45963.920129629631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45963.920129629631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45963.920129629631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45963.920129629631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45963.920129629631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45963.920129629631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45963.920129629631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45963.920129629631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45963.920129629631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45963.920129629631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45963.920129629631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45963.920129629631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45963.920129629631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45963.920129629631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45963.920129629631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45963.920129629631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45963.920129629631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45963.920129629631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45963.920129629631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45963.920129629631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45963.920129629631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45963.920129629631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45963.920129629631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45963.920129629631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45963.920129629631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45963.920129629631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45963.920129629631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45963.920129629631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45963.920129629631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45963.920129629631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45963.920129629631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45963.920129629631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45963.920129629631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45963.920129629631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45963.920129629631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45963.920129629631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45963.920129629631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45963.920129629631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45963.920129629631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45963.920129629631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45963.920129629631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45963.920129629631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45963.920129629631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45963.920129629631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45963.920129629631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45963.920129629631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45963.920129629631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45963.920129629631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45963.920129629631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45963.920129629631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45963.920129629631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45963.920129629631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45963.920129629631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45963.920129629631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45963.920129629631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45963.920129629631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45963.920129629631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45963.920129629631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45963.920129629631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45963.920129629631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45963.920129629631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45963.920129629631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45963.920129629631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45963.920129629631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45963.920129629631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45963.920129629631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45963.920129629631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45963.920129629631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45963.920129629631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45963.920129629631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45963.920129629631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45963.920129629631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45963.920129629631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45963.920129629631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45963.920129629631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45963.920129629631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45963.920129629631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45963.920129629631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45963.920129629631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45963.920129629631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45963.920129629631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45963.920129629631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45963.920129629631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45963.920129629631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45963.920129629631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45963.920129629631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45963.920129629631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45963.920129629631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45963.920129629631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45963.920129629631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45963.920129629631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45963.920129629631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45963.920129629631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45963.920129629631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45963.920129629631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45963.920129629631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45963.920129629631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45963.920129629631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45963.920129629631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45963.920129629631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45963.920129629631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45963.920129629631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45963.920129629631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45963.920129629631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45963.920129629631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45963.920129629631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45963.920129629631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45963.920129629631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45963.920129629631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45963.920129629631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45963.920129629631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45963.920129629631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45963.920129629631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45963.920129629631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45963.920129629631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45963.920129629631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45963.920129629631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45963.920129629631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45963.920129629631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45963.920129629631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45963.920129629631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45963.920129629631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45963.920129629631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45963.920129629631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45963.920129629631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45963.920129629631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45963.920129629631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45963.920129629631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45963.920129629631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45963.920129629631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45963.920129629631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45963.920129629631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45963.920129629631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45963.920129629631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45963.920129629631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45963.920129629631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45963.920129629631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45963.920129629631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45963.920129629631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45963.920129629631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45963.920129629631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45963.920129629631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45963.920129629631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45963.920129629631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45963.920129629631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45963.920129629631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45963.920129629631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45963.920129629631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45963.920129629631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45963.920129629631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45963.920129629631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45963.920129629631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45963.920129629631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45963.920129629631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45963.920129629631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45963.920129629631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45963.920129629631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45963.920129629631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45963.920129629631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45963.920129629631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45963.920129629631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45963.920129629631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45963.920129629631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45963.920129629631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45963.920129629631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45963.920129629631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45963.920129629631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45963.920129629631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45963.920129629631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45963.920129629631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45963.920129629631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45963.920129629631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45963.920129629631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45963.920129629631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45963.920129629631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45963.920129629631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45963.920129629631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45963.920129629631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45963.920129629631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45963.920129629631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45963.920129629631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45963.920129629631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45963.920129629631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45963.920129629631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45963.920129629631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45963.920129629631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45963.920129629631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45963.920129629631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45963.920129629631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45963.920129629631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45963.920129629631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45963.920129629631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45963.920129629631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45963.920129629631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45963.920129629631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45963.920129629631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45963.920129629631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45963.920129629631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45963.920129629631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45963.920129629631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45963.920129629631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45963.920129629631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45963.920129629631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45963.920129629631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45963.920129629631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45963.920129629631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45963.920129629631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45963.920129629631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45963.920129629631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45963.920129629631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45963.920129629631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45963.920129629631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45963.920129629631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45963.920129629631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45963.920129629631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45963.920129629631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45963.920129629631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45963.920129629631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45963.920129629631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45963.920129629631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45963.920129629631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45963.920129629631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45963.920129629631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45963.920129629631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45963.920129629631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45963.920129629631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45963.920129629631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45963.920129629631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45963.920129629631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45963.920129629631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45963.920129629631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45963.920129629631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45963.920129629631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45963.920129629631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45963.920129629631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45963.920129629631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45963.920129629631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45963.920129629631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45963.920129629631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45963.920129629631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45963.920129629631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45963.920129629631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45963.920129629631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45963.920129629631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45963.920129629631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45963.920129629631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45963.920129629631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45963.920129629631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45963.920129629631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45963.920129629631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45963.920129629631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45963.920129629631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45963.920129629631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45963.920129629631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45963.920129629631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45963.920129629631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45963.920129629631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45963.920129629631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45963.920129629631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45963.920129629631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45963.920129629631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45963.920129629631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45963.920129629631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45963.920129629631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45963.920129629631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45963.920129629631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45963.920129629631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45963.920129629631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45963.920129629631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45963.920129629631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45963.920129629631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45963.920129629631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45963.920129629631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45963.920129629631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45963.920129629631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45963.920129629631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45963.920129629631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45963.920129629631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45963.920129629631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45963.920129629631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45963.920129629631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45963.920129629631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45963.920129629631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45963.920129629631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45963.920129629631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45963.920129629631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45963.920129629631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45963.920129629631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45963.920129629631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45963.920129629631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45963.920129629631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45963.920129629631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45963.920129629631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45963.920129629631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45963.920129629631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45963.920129629631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45963.920129629631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45963.920129629631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45963.920129629631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45963.920129629631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45963.920129629631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45963.920129629631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45963.920129629631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45963.920129629631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45963.920129629631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45963.920129629631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45963.920129629631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45963.920129629631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45963.920129629631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45963.920129629631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45963.920129629631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45963.920129629631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45963.920129629631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45963.920129629631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45963.920129629631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45963.920129629631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45963.920129629631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45963.920129629631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45963.920129629631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45963.920129629631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45963.920129629631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45963.920129629631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45963.920129629631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45963.920129629631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45963.920129629631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45963.920129629631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45963.920129629631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45963.920129629631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45963.920129629631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45963.920129629631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45963.920129629631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45963.920129629631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45963.920129629631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45963.920129629631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45963.920129629631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45963.920129629631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45963.920129629631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45963.920129629631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45963.920129629631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45963.920129629631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45963.920129629631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45963.920129629631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45963.920129629631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45963.920129629631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45963.920129629631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45963.920129629631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45963.920129629631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45963.920129629631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45963.920129629631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45963.920129629631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45963.920129629631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45963.920129629631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45963.920129629631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45963.920129629631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45963.920129629631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45963.920129629631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45963.920129629631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45963.920129629631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45963.920129629631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45963.920129629631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45963.920129629631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45963.920129629631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45963.920129629631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45963.920129629631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45963.920129629631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45963.920129629631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45963.920129629631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45963.920129629631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45963.920129629631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45963.920129629631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45963.920129629631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45963.920129629631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45963.920129629631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45963.920129629631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45963.920129629631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45963.920129629631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45963.920129629631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45963.920129629631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45963.920129629631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45963.920129629631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45963.920129629631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45963.920129629631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45963.920129629631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45963.920129629631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45963.920129629631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45963.920129629631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45963.920129629631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45963.920129629631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45963.920129629631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45963.920129629631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45963.920129629631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45963.920129629631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45963.920129629631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45963.920129629631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45963.920129629631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45963.920129629631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45963.920129629631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45963.920129629631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45963.920129629631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45963.920129629631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45963.920129629631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45963.920129629631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45963.920129629631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45963.920129629631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45963.920129629631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45963.920129629631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45963.920129629631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45963.920129629631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45963.920129629631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45963.920129629631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45963.920129629631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45963.920129629631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45963.920129629631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45963.920129629631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45963.920129629631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45963.920129629631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45963.920129629631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45963.920129629631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45963.920129629631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45963.920129629631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45963.920129629631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45963.920129629631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45963.920129629631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45963.920129629631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45963.920129629631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45963.920129629631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45963.920129629631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45963.920129629631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45963.920129629631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45963.920129629631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45963.920129629631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45963.920129629631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45963.920129629631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45963.920129629631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45963.920129629631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45963.920129629631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45963.920129629631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45963.920129629631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45963.920129629631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45963.920129629631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45963.920129629631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45963.920129629631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45963.920129629631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45963.920129629631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45963.920129629631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45963.920129629631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45963.920129629631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45963.920129629631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45963.920129629631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45963.920129629631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45963.920129629631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45963.920129629631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45963.920129629631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45963.920129629631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45963.920129629631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45963.920129629631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45963.920129629631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45963.920129629631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45963.920129629631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45963.920129629631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45963.920129629631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45963.920129629631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45963.920129629631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45963.920129629631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45963.920129629631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45963.920129629631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45963.920129629631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45963.920129629631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45963.920129629631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45963.920129629631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45963.920129629631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45963.920129629631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45963.920129629631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45963.920129629631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45963.920129629631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45963.920129629631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45963.920129629631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45963.920129629631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45963.920129629631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45963.920129629631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45963.920129629631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45963.920129629631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45963.920129629631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45963.920129629631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45963.920129629631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45963.920129629631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45963.920129629631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45963.920129629631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45963.920129629631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45963.920129629631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45963.920129629631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45963.920129629631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45963.920129629631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45963.920129629631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45963.920129629631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45963.920129629631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45963.920129629631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45963.920129629631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45963.920129629631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45963.920129629631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45963.920129629631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45963.920129629631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45963.920129629631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45963.920129629631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45963.920129629631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45963.920129629631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45963.920129629631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45963.920129629631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45963.920129629631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45963.920129629631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45963.920129629631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45963.920129629631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45963.920129629631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45963.920129629631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45963.920129629631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45963.920129629631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45963.920129629631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45963.920129629631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45963.920129629631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45963.920129629631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45963.920129629631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45963.920129629631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45963.920129629631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45963.920129629631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45963.920129629631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45963.920129629631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45963.920129629631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45963.920129629631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45963.920129629631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45963.920129629631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45963.920129629631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45963.920129629631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45963.920129629631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45963.920129629631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45963.920129629631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45963.920129629631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45963.920129629631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45963.920129629631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45963.920129629631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45963.920129629631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45963.920129629631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45963.920129629631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45963.920129629631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45963.920129629631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45963.920129629631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45963.920129629631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45963.920129629631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45963.920129629631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45963.920129629631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45963.920129629631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45963.920129629631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45963.920129629631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45963.920129629631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45963.920129629631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45963.920129629631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45963.920129629631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45963.920129629631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45963.920129629631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45963.920129629631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45963.920129629631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45963.920129629631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45963.920129629631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45963.920129629631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45963.920129629631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45963.920129629631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45963.920129629631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45963.920129629631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45963.920129629631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45963.920129629631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45963.920129629631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45963.920129629631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45963.920129629631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45963.920129629631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45963.920129629631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45963.920129629631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45963.920129629631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45963.920129629631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45963.920129629631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45963.920129629631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45963.920129629631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45963.920129629631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45963.920129629631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45963.920129629631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45963.920129629631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45963.920129629631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45963.920129629631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45963.920129629631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45963.920129629631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45963.920129629631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45963.920129629631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45963.920129629631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45963.920129629631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45963.920129629631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45963.920129629631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45963.920129629631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45963.920129629631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45963.920129629631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45963.920129629631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45963.920129629631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45963.920129629631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45963.920129629631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45963.920129629631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45963.920129629631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45963.920129629631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45963.920129629631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45963.920129629631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45963.920129629631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45963.920129629631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45963.920129629631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45963.920129629631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45963.920129629631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45963.920129629631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45963.920129629631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45963.920129629631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45963.920129629631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45963.920129629631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45963.920129629631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45963.920129629631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45963.920129629631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45963.920129629631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45963.920129629631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45963.920129629631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45963.920129629631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45963.920129629631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45963.920129629631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45963.920129629631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45963.920129629631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45963.920129629631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45963.920129629631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45963.920129629631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45963.920129629631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45963.920129629631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45963.920129629631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45963.920129629631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45963.920129629631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45963.920129629631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45963.920129629631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45963.920129629631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45963.920129629631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45963.920129629631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45963.920129629631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45963.920129629631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45963.920129629631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45963.920129629631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45963.920129629631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45963.920129629631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45963.920129629631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45963.920129629631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45963.920129629631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45963.920129629631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45963.920129629631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45963.920129629631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45963.920129629631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45963.920129629631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45963.920129629631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45963.920129629631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45963.920129629631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45963.920129629631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45963.920129629631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45963.920129629631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45963.920129629631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45963.920129629631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45963.920129629631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45963.920129629631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45963.920129629631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45963.920129629631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45963.920129629631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45963.920129629631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45963.920129629631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45963.920129629631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45963.920129629631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45963.920129629631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45963.920129629631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45963.920129629631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45963.920129629631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45963.920129629631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45963.920129629631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45963.920129629631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45963.920129629631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45963.920129629631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45963.920129629631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45963.920129629631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45963.920129629631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45963.920129629631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45963.920129629631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45963.920129629631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45963.920129629631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45963.920129629631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45963.920129629631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45963.920129629631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45963.920129629631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45963.920129629631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45963.920129629631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45963.920129629631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45963.920129629631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45963.920129629631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45963.920129629631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45963.920129629631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45963.920129629631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45963.920129629631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45963.920129629631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45963.920129629631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45963.920129629631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45963.920129629631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45963.920129629631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45963.920129629631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45963.920129629631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45963.920129629631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45963.920129629631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45963.920129629631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45963.920129629631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45963.920129629631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45963.920129629631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45963.920129629631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45963.920129629631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45963.920129629631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45963.920129629631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45963.920129629631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45963.920129629631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45963.920129629631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45963.920129629631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45963.920129629631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45963.920129629631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45963.920129629631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45963.920129629631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45963.920129629631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45963.920129629631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45963.920129629631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45963.920129629631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45963.920129629631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45963.920129629631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45963.920129629631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45963.920129629631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45963.920129629631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45963.920129629631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45963.920129629631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45963.920129629631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45963.920129629631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45963.920129629631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45963.920129629631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45963.920129629631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45963.920129629631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45963.920129629631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45963.920129629631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45963.920129629631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45963.920129629631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45963.920129629631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45963.920129629631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45963.920129629631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45963.920129629631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45963.920129629631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45963.920129629631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45963.920129629631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45963.920129629631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45963.920129629631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45963.920129629631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45963.920129629631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45963.920129629631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45963.920129629631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45963.920129629631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45963.920129629631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45963.920129629631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45963.920129629631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45963.920129629631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260.43941203703434</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0.26383333333069459</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34191</v>
      </c>
      <c r="E4" s="97" t="s">
        <v>39021</v>
      </c>
      <c r="F4" s="122">
        <v>45963.657048611109</v>
      </c>
      <c r="G4" s="123">
        <f ca="1">IFERROR(NOW()-F4,"")</f>
        <v>0.26308101852191612</v>
      </c>
      <c r="H4" s="122">
        <v>45963.781805555554</v>
      </c>
      <c r="I4" s="118" t="str">
        <f>IFERROR(VLOOKUP(D4,DB!A:F,6,0),"")</f>
        <v>SCECO</v>
      </c>
      <c r="J4" s="118" t="str">
        <f>IFERROR(VLOOKUP(D4,DB!A:G,7,0),"")</f>
        <v>Dead</v>
      </c>
      <c r="K4" s="124" t="s">
        <v>39110</v>
      </c>
      <c r="L4" s="120" t="str">
        <f>IFERROR(VLOOKUP(D4,DB!A:I,9,0),"")</f>
        <v>Latis</v>
      </c>
    </row>
    <row r="5" spans="1:16" ht="15" customHeight="1">
      <c r="A5" s="118" t="s">
        <v>39112</v>
      </c>
      <c r="B5" s="118" t="str">
        <f>IFERROR(VLOOKUP(D5,DB!A:K,11,0),"")</f>
        <v>R4</v>
      </c>
      <c r="C5" s="119">
        <v>1</v>
      </c>
      <c r="D5" s="120" t="s">
        <v>37288</v>
      </c>
      <c r="E5" s="97" t="s">
        <v>39021</v>
      </c>
      <c r="F5" s="122">
        <v>45963.873611111114</v>
      </c>
      <c r="G5" s="123">
        <f ca="1">IFERROR(NOW()-F5,"")</f>
        <v>4.6518518516677432E-2</v>
      </c>
      <c r="H5" s="122">
        <v>45963.867986111109</v>
      </c>
      <c r="I5" s="118" t="str">
        <f>IFERROR(VLOOKUP(D5,DB!A:F,6,0),"")</f>
        <v>Generator-SG</v>
      </c>
      <c r="J5" s="118" t="str">
        <f>IFERROR(VLOOKUP(D5,DB!A:G,7,0),"")</f>
        <v>Dead</v>
      </c>
      <c r="K5" s="124" t="s">
        <v>39113</v>
      </c>
      <c r="L5" s="120" t="str">
        <f>IFERROR(VLOOKUP(D5,DB!A:I,9,0),"")</f>
        <v>Latis</v>
      </c>
    </row>
    <row r="6" spans="1:16" ht="15" customHeight="1">
      <c r="A6" s="118"/>
      <c r="B6" s="118"/>
      <c r="C6" s="119"/>
      <c r="D6" s="120"/>
      <c r="E6" s="97" t="s">
        <v>39021</v>
      </c>
      <c r="F6" s="122"/>
      <c r="G6" s="123">
        <f ca="1">IFERROR(NOW()-F6,"")</f>
        <v>45963.920129629631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45963.920129629631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45963.920129629631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45963.920129629631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45963.920129629631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45963.920129629631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45963.920129629631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45963.920129629631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45963.920129629631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45963.920129629631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45963.920129629631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45963.920129629631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45963.920129629631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45963.920129629631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45963.920129629631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45963.920129629631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45963.920129629631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45963.920129629631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45963.920129629631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45963.920129629631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45963.920129629631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45963.920129629631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45963.920129629631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45963.920129629631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45963.920129629631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45963.920129629631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45963.920129629631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45963.920129629631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45963.920129629631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45963.920129629631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45963.920129629631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45963.920129629631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45963.920129629631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45963.920129629631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45963.920129629631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45963.920129629631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45963.920129629631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45963.920129629631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45963.920129629631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45963.920129629631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45963.920129629631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45963.920129629631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45963.920129629631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45963.920129629631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45963.920129629631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45963.920129629631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45963.920129629631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45963.920129629631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45963.920129629631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45963.920129629631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45963.920129629631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45963.920129629631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45963.920129629631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45963.920129629631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45963.920129629631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45963.920129629631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45963.920129629631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45963.920129629631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45963.920129629631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45963.920129629631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45963.920129629631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45963.920129629631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45963.920129629631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45963.920129629631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45963.920129629631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45963.920129629631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45963.920129629631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45963.920129629631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45963.920129629631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45963.920129629631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45963.920129629631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45963.920129629631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45963.920129629631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45963.920129629631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45963.920129629631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45963.920129629631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45963.920129629631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45963.920129629631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45963.920129629631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45963.920129629631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45963.920129629631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45963.920129629631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45963.920129629631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45963.920129629631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45963.920129629631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45963.920129629631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45963.920129629631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45963.920129629631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45963.920129629631</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45963.920129629631</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72.088069444442226</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37.731252314813901</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15.259018518518133</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45963.920129629631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45963.920129629631</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45963.920129629631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45963.920129629631</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45963.920129629631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45963.920129629631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45963.920129629631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45963.920129629631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45963.920129629631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45963.920129629631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45963.920129629631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45963.920129629631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45963.920129629631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45963.920129629631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45963.920129629631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45963.920129629631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45963.920129629631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45963.920129629631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45963.920129629631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45963.920129629631</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45963.920129629631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45963.920129629631</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45963.920129629631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45963.920129629631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45963.920129629631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45963.920129629631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45963.920129629631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45963.920129629631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45963.920129629631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45963.920129629631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45963.920129629631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45963.920129629631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45963.920129629631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45963.920129629631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45963.920129629631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45963.920129629631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45963.920129629631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45963.920129629631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45963.920129629631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45963.920129629631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45963.920129629631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45963.920129629631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45963.920129629631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45963.920129629631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45963.920129629631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45963.920129629631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45963.920129629631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45963.920129629631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45963.920129629631</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45963.920129629631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45963.920129629631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45963.920129629631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45963.920129629631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45963.920129629631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45963.920129629631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45963.920129629631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45963.920129629631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45963.920129629631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45963.920129629631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45963.920129629631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45963.920129629631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45963.920129629631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45963.920129629631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45963.920129629631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45963.920129629631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45963.920129629631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45963.920129629631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45963.920129629631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45963.920129629631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45963.920129629631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45963.920129629631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45963.920129629631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45963.920129629631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45963.920129629631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45963.920129629631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45963.920129629631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45963.920129629631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45963.920129629631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45963.920129629631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45963.920129629631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45963.920129629631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45963.920129629631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45963.920129629631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45963.920129629631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45963.920129629631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45963.920129629631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45963.920129629631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45963.920129629631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45963.920129629631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45963.920129629631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45963.920129629631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45963.920129629631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45963.920129629631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45963.920129629631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45963.920129629631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45963.920129629631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45963.920129629631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45963.920129629631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45963.920129629631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45963.920129629631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45963.920129629631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45963.920129629631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45963.920129629631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45963.920129629631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45963.920129629631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45963.920129629631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45963.920129629631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45963.920129629631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45963.920129629631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45963.920129629631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45963.920129629631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45963.920129629631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45963.920129629631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45963.920129629631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45963.920129629631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45963.920129629631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45963.920129629631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45963.920129629631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45963.920129629631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45963.920129629631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45963.920129629631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45963.920129629631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45963.920129629631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45963.920129629631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45963.920129629631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45963.920129629631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45963.920129629631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45963.920129629631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45963.920129629631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45963.920129629631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45963.920129629631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45963.920129629631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45963.920129629631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45963.920129629631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45963.920129629631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45963.920129629631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45963.920129629631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45963.920129629631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45963.920129629631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45963.920129629631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45963.920129629631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45963.920129629631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45963.920129629631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45963.920129629631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45963.920129629631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45963.920129629631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45963.920129629631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45963.920129629631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45963.920129629631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45963.920129629631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45963.920129629631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45963.920129629631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45963.920129629631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45963.920129629631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45963.920129629631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45963.920129629631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45963.920129629631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45963.920129629631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45963.920129629631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45963.920129629631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45963.920129629631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45963.920129629631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45963.920129629631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45963.920129629631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45963.920129629631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45963.920129629631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45963.920129629631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45963.920129629631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45963.920129629631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45963.920129629631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45963.920129629631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45963.920129629631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45963.920129629631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45963.920129629631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45963.920129629631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45963.920129629631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45963.920129629631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45963.920129629631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45963.920129629631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45963.920129629631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45963.920129629631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45963.920129629631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45963.920129629631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45963.920129629631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45963.920129629631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45963.920129629631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45963.920129629631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45963.920129629631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45963.920129629631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45963.920129629631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45963.920129629631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45963.920129629631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45963.920129629631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45963.920129629631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45963.920129629631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45963.920129629631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45963.920129629631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45963.920129629631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45963.920129629631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45963.920129629631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45963.920129629631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45963.920129629631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45963.920129629631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45963.920129629631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45963.920129629631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45963.920129629631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45963.920129629631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45963.920129629631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45963.920129629631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45963.920129629631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45963.920129629631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45963.920129629631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45963.920129629631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45963.920129629631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45963.920129629631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45963.920129629631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45963.920129629631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45963.920129629631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45963.920129629631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45963.920129629631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45963.920129629631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45963.920129629631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45963.920129629631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45963.920129629631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45963.920129629631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45963.920129629631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45963.920129629631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45963.920129629631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45963.920129629631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45963.920129629631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45963.920129629631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45963.920129629631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45963.920129629631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45963.920129629631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45963.920129629631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45963.920129629631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45963.920129629631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45963.920129629631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45963.920129629631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45963.920129629631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45963.920129629631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45963.920129629631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45963.920129629631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45963.920129629631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45963.920129629631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45963.920129629631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45963.920129629631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45963.920129629631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45963.920129629631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45963.920129629631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45963.920129629631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45963.920129629631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45963.920129629631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45963.920129629631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45963.920129629631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45963.920129629631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45963.920129629631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45963.920129629631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45963.920129629631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45963.920129629631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45963.920129629631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45963.920129629631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45963.920129629631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45963.920129629631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45963.920129629631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45963.920129629631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45963.920129629631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45963.920129629631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45963.920129629631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45963.920129629631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45963.920129629631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45963.920129629631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45963.920129629631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45963.920129629631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45963.920129629631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45963.920129629631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45963.920129629631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45963.920129629631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45963.920129629631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45963.920129629631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45963.920129629631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45963.920129629631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45963.920129629631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45963.920129629631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45963.920129629631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45963.920129629631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45963.920129629631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45963.920129629631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45963.920129629631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45963.920129629631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45963.920129629631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45963.920129629631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45963.920129629631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45963.920129629631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45963.920129629631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45963.920129629631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45963.920129629631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45963.920129629631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45963.920129629631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45963.920129629631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45963.920129629631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45963.920129629631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45963.920129629631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45963.920129629631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45963.920129629631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45963.920129629631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45963.920129629631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45963.920129629631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45963.920129629631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45963.920129629631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45963.920129629631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45963.920129629631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45963.920129629631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45963.920129629631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45963.920129629631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45963.920129629631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45963.920129629631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45963.920129629631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45963.920129629631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45963.920129629631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45963.920129629631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45963.920129629631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45963.920129629631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45963.920129629631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45963.920129629631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45963.920129629631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45963.920129629631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45963.920129629631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45963.920129629631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45963.920129629631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45963.920129629631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45963.920129629631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45963.920129629631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45963.920129629631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45963.920129629631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45963.920129629631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45963.920129629631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45963.920129629631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45963.920129629631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45963.920129629631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45963.920129629631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45963.920129629631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45963.920129629631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45963.920129629631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45963.920129629631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45963.920129629631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45963.920129629631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45963.920129629631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45963.920129629631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45963.920129629631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45963.920129629631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45963.920129629631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45963.920129629631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45963.920129629631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45963.920129629631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45963.920129629631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45963.920129629631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45963.920129629631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45963.920129629631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45963.920129629631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45963.920129629631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45963.920129629631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45963.920129629631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45963.920129629631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45963.920129629631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45963.920129629631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45963.920129629631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45963.920129629631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45963.920129629631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45963.920129629631</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tabSelected="1" workbookViewId="0">
      <selection activeCell="K8" sqref="K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39120</v>
      </c>
      <c r="B2" s="102" t="str">
        <f>IFERROR(VLOOKUP(D2,DB!A:K,11,0),"")</f>
        <v>R6</v>
      </c>
      <c r="C2" s="104">
        <v>1</v>
      </c>
      <c r="D2" s="102" t="s">
        <v>34850</v>
      </c>
      <c r="E2" s="102" t="s">
        <v>39121</v>
      </c>
      <c r="F2" s="106">
        <v>45963.62945601852</v>
      </c>
      <c r="G2" s="76">
        <f ca="1">IFERROR(NOW()-F2,"-")</f>
        <v>0.29067361111083301</v>
      </c>
      <c r="H2" s="106">
        <v>45963.634062500001</v>
      </c>
      <c r="I2" s="102" t="str">
        <f>IFERROR(VLOOKUP(D2,DB!A:F,6,0),"")</f>
        <v>SCECO</v>
      </c>
      <c r="J2" s="169" t="str">
        <f>IFERROR(VLOOKUP(D2,DB!A:G,7,0),"")</f>
        <v>In progress</v>
      </c>
      <c r="K2" s="107" t="s">
        <v>39122</v>
      </c>
      <c r="L2" s="108" t="str">
        <f>IFERROR(VLOOKUP(D2,DB!A:I,9,0),"")</f>
        <v>Latis</v>
      </c>
    </row>
    <row r="3" spans="1:16383" ht="31.5" customHeight="1">
      <c r="A3" s="168" t="s">
        <v>39123</v>
      </c>
      <c r="B3" s="169" t="str">
        <f>IFERROR(VLOOKUP(D3,DB!A:K,11,0),"")</f>
        <v>R6</v>
      </c>
      <c r="C3" s="170">
        <v>1</v>
      </c>
      <c r="D3" s="169" t="s">
        <v>38088</v>
      </c>
      <c r="E3" s="102" t="s">
        <v>39021</v>
      </c>
      <c r="F3" s="171">
        <v>45963.865497685183</v>
      </c>
      <c r="G3" s="115">
        <f t="shared" ref="G3:G23" ca="1" si="0">IFERROR(NOW()-F3,"-")</f>
        <v>5.4631944447464775E-2</v>
      </c>
      <c r="H3" s="171">
        <v>45963.859363425923</v>
      </c>
      <c r="I3" s="169" t="str">
        <f>IFERROR(VLOOKUP(D3,DB!A:F,6,0),"")</f>
        <v>SCECO</v>
      </c>
      <c r="J3" s="169" t="str">
        <f>IFERROR(VLOOKUP(D3,DB!A:G,7,0),"")</f>
        <v>No BB Shifted</v>
      </c>
      <c r="K3" s="172" t="s">
        <v>39124</v>
      </c>
      <c r="L3" s="173" t="str">
        <f>IFERROR(VLOOKUP(D3,DB!A:I,9,0),"")</f>
        <v>Latis</v>
      </c>
    </row>
    <row r="4" spans="1:16383" ht="31.5" customHeight="1">
      <c r="A4" s="168" t="s">
        <v>39125</v>
      </c>
      <c r="B4" s="169" t="s">
        <v>5398</v>
      </c>
      <c r="C4" s="170">
        <v>1</v>
      </c>
      <c r="D4" s="169" t="s">
        <v>39126</v>
      </c>
      <c r="E4" s="102" t="s">
        <v>39021</v>
      </c>
      <c r="F4" s="171">
        <v>45963.842291666668</v>
      </c>
      <c r="G4" s="115">
        <f t="shared" ca="1" si="0"/>
        <v>7.7837962962803431E-2</v>
      </c>
      <c r="H4" s="171">
        <v>45963.836215277777</v>
      </c>
      <c r="I4" s="102" t="s">
        <v>39127</v>
      </c>
      <c r="J4" s="169" t="str">
        <f>IFERROR(VLOOKUP(D4,DB!A:G,7,0),"")</f>
        <v/>
      </c>
      <c r="K4" s="172" t="s">
        <v>39128</v>
      </c>
      <c r="L4" s="173" t="s">
        <v>39129</v>
      </c>
    </row>
    <row r="5" spans="1:16383" ht="31.5" customHeight="1">
      <c r="A5" s="168" t="s">
        <v>39130</v>
      </c>
      <c r="B5" s="169" t="str">
        <f>IFERROR(VLOOKUP(D5,DB!A:K,11,0),"")</f>
        <v>R6</v>
      </c>
      <c r="C5" s="170">
        <v>1</v>
      </c>
      <c r="D5" s="169" t="s">
        <v>37801</v>
      </c>
      <c r="E5" s="102" t="s">
        <v>39021</v>
      </c>
      <c r="F5" s="171">
        <v>45963.89916666667</v>
      </c>
      <c r="G5" s="115">
        <f t="shared" ca="1" si="0"/>
        <v>2.0962962960766163E-2</v>
      </c>
      <c r="H5" s="171">
        <v>45963.917685185188</v>
      </c>
      <c r="I5" s="169" t="str">
        <f>IFERROR(VLOOKUP(D5,DB!A:F,6,0),"")</f>
        <v>SCECO</v>
      </c>
      <c r="J5" s="169" t="str">
        <f>IFERROR(VLOOKUP(D5,DB!A:G,7,0),"")</f>
        <v>Dead</v>
      </c>
      <c r="K5" s="172" t="s">
        <v>39131</v>
      </c>
      <c r="L5" s="173" t="str">
        <f>IFERROR(VLOOKUP(D5,DB!A:I,9,0),"")</f>
        <v>Latis</v>
      </c>
    </row>
    <row r="6" spans="1:16383" ht="31.5" customHeight="1">
      <c r="A6" s="168"/>
      <c r="B6" s="169" t="str">
        <f>IFERROR(VLOOKUP(D6,DB!A:K,11,0),"")</f>
        <v/>
      </c>
      <c r="C6" s="170"/>
      <c r="D6" s="169"/>
      <c r="E6" s="102"/>
      <c r="F6" s="171"/>
      <c r="G6" s="115">
        <f t="shared" ca="1" si="0"/>
        <v>45963.920129629631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45963.920129629631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45963.920129629631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45963.920129629631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45963.920129629631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45963.920129629631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45963.920129629631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45963.920129629631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45963.920129629631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45963.920129629631</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45963.920129629631</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45963.920129629631</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45963.920129629631</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45963.920129629631</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45963.920129629631</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45963.920129629631</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45963.920129629631</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45963.920129629631</v>
      </c>
      <c r="H23" s="171"/>
      <c r="I23" s="169" t="str">
        <f>IFERROR(VLOOKUP(D23,DB!A:F,6,0),"")</f>
        <v/>
      </c>
      <c r="J23" s="169" t="str">
        <f>IFERROR(VLOOKUP(D23,DB!A:G,7,0),"")</f>
        <v/>
      </c>
      <c r="K23" s="172"/>
      <c r="L23" s="173" t="str">
        <f>IFERROR(VLOOKUP(D23,DB!A:I,9,0),"")</f>
        <v/>
      </c>
    </row>
    <row r="24" spans="1:12" ht="31.5" customHeight="1">
      <c r="A24" s="103"/>
      <c r="B24" s="102" t="str">
        <f>IFERROR(VLOOKUP(D24,DB!A:K,11,0),"")</f>
        <v/>
      </c>
      <c r="C24" s="104"/>
      <c r="D24" s="102"/>
      <c r="E24" s="105"/>
      <c r="F24" s="106"/>
      <c r="G24" s="76">
        <f ca="1">IFERROR(NOW()-F24,"-")</f>
        <v>45963.920129629631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45963.920129629631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45963.920129629631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45963.920129629631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45963.920129629631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45963.920129629631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45963.920129629631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45963.920129629631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45963.920129629631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45963.920129629631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45963.920129629631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45963.920129629631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45963.920129629631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45963.920129629631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45963.920129629631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45963.920129629631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45963.920129629631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45963.920129629631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45963.920129629631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45963.920129629631</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3: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2025-11-02T19:05:42Z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